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iagrams/data1.xml" ContentType="application/vnd.openxmlformats-officedocument.drawingml.diagramData+xml"/>
  <Override PartName="/xl/diagrams/colors1.xml" ContentType="application/vnd.openxmlformats-officedocument.drawingml.diagramColor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iagrams/drawing1.xml" ContentType="application/vnd.ms-office.drawingml.diagram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900" windowWidth="19575" windowHeight="8865" activeTab="4"/>
  </bookViews>
  <sheets>
    <sheet name="Presentación" sheetId="1" r:id="rId1"/>
    <sheet name="Migrantes en EU" sheetId="2" r:id="rId2"/>
    <sheet name="Por estados" sheetId="3" r:id="rId3"/>
    <sheet name="Resumen" sheetId="5" r:id="rId4"/>
    <sheet name="Mexicanos en EU" sheetId="6" r:id="rId5"/>
    <sheet name="Flujo" sheetId="7" r:id="rId6"/>
    <sheet name="FIPS code" sheetId="4" r:id="rId7"/>
  </sheets>
  <definedNames>
    <definedName name="_xlnm.Print_Area" localSheetId="1">'Migrantes en EU'!$A$1:$O$25</definedName>
  </definedNames>
  <calcPr calcId="125725"/>
</workbook>
</file>

<file path=xl/calcChain.xml><?xml version="1.0" encoding="utf-8"?>
<calcChain xmlns="http://schemas.openxmlformats.org/spreadsheetml/2006/main">
  <c r="B26" i="7"/>
  <c r="H26"/>
  <c r="C25"/>
  <c r="C22"/>
  <c r="B22" s="1"/>
  <c r="H22" s="1"/>
  <c r="C21"/>
  <c r="B21"/>
  <c r="H21" s="1"/>
  <c r="C20"/>
  <c r="B20"/>
  <c r="H20" s="1"/>
  <c r="C19"/>
  <c r="B19"/>
  <c r="H19" s="1"/>
  <c r="B25"/>
  <c r="H25" s="1"/>
  <c r="C24"/>
  <c r="B24"/>
  <c r="H24" s="1"/>
  <c r="C23"/>
  <c r="B23"/>
  <c r="H23" s="1"/>
  <c r="C18"/>
  <c r="B18"/>
  <c r="H18" s="1"/>
  <c r="C17"/>
  <c r="B17"/>
  <c r="H17" s="1"/>
  <c r="C16"/>
  <c r="B16"/>
  <c r="H16" s="1"/>
  <c r="C15"/>
  <c r="B15"/>
  <c r="H15" s="1"/>
  <c r="C14"/>
  <c r="B14"/>
  <c r="H14" s="1"/>
  <c r="C13"/>
  <c r="B13"/>
  <c r="H13" s="1"/>
  <c r="D12"/>
  <c r="C12"/>
  <c r="B12"/>
  <c r="H12" s="1"/>
  <c r="C11"/>
  <c r="B11"/>
  <c r="H11" s="1"/>
  <c r="D10"/>
  <c r="C10"/>
  <c r="B10"/>
  <c r="H10" s="1"/>
  <c r="C9"/>
  <c r="B9"/>
  <c r="H9" s="1"/>
  <c r="D8"/>
  <c r="C8"/>
  <c r="B8"/>
  <c r="H8" s="1"/>
  <c r="C7"/>
  <c r="B7"/>
  <c r="H7" s="1"/>
  <c r="D6"/>
  <c r="C6"/>
  <c r="B6"/>
  <c r="H6" s="1"/>
  <c r="C5"/>
  <c r="B5"/>
  <c r="H5" s="1"/>
  <c r="D4"/>
  <c r="C4"/>
  <c r="B4"/>
  <c r="H4" s="1"/>
  <c r="C3"/>
  <c r="B3"/>
  <c r="H3" s="1"/>
  <c r="D2"/>
  <c r="C2"/>
  <c r="B2"/>
  <c r="H2" s="1"/>
</calcChain>
</file>

<file path=xl/sharedStrings.xml><?xml version="1.0" encoding="utf-8"?>
<sst xmlns="http://schemas.openxmlformats.org/spreadsheetml/2006/main" count="245" uniqueCount="176">
  <si>
    <t>Estimaciones utilizando la base de datos. Las estadísticas toman en cuenta las definiciones presentadas por el COLEF en el PEM, y presentadas por CONAPO, siendo coincidentes en los primeros años con publicaciones de estas dos instituciones.</t>
  </si>
  <si>
    <t>El Curso de CPS impartido por Act. Selene Gaspar Olvera fue de mucha utilidad para consolidar los códigos.</t>
  </si>
  <si>
    <t>Fuentes:</t>
  </si>
  <si>
    <t>U.S. Bureau of the Census</t>
  </si>
  <si>
    <t>http://www.census.gov/cps/</t>
  </si>
  <si>
    <t>U.S. Bureau of Labor Statistics</t>
  </si>
  <si>
    <t>http://www.bls.gov/bls/proghome.htm</t>
  </si>
  <si>
    <t>Reading Current Population Survey (CPS) Data with SAS, SPSS, or Stata</t>
  </si>
  <si>
    <t>http://www.nber.org/data/cps_progs.html</t>
  </si>
  <si>
    <t>CPS March Supplement: Data file, data dictionary and tech documentation.</t>
  </si>
  <si>
    <t>http://thedataweb.rm.census.gov/ftp/cps_ftp.html#cpsmarch</t>
  </si>
  <si>
    <t>Más información consultar:</t>
  </si>
  <si>
    <t>http://www.conapo.gob.mx/es/CONAPO/Migracion_Internacional</t>
  </si>
  <si>
    <t>MARIO HERNÁNDEZ MORALES</t>
  </si>
  <si>
    <t>Estadística y Prospectiva</t>
  </si>
  <si>
    <t>Dirección General de Información y Participación Social</t>
  </si>
  <si>
    <t>Instituto de Planeación, Estadística y Geografía del Estado de Guanajuato</t>
  </si>
  <si>
    <t>Silao, Guanajuato, México.</t>
  </si>
  <si>
    <t>Tel. 01 (472) 1037700</t>
  </si>
  <si>
    <t>Indicadores de Migración Internacional</t>
  </si>
  <si>
    <t>Total de habitantes en Estados Unidos</t>
  </si>
  <si>
    <t>Origen Hispano</t>
  </si>
  <si>
    <t>Origen Mexicano</t>
  </si>
  <si>
    <t>Origen Mexicano nacidos en Estados Unidos</t>
  </si>
  <si>
    <t>Origen Mexicano nacidos en México</t>
  </si>
  <si>
    <t>Población nacida en México residente en Estados Unidos</t>
  </si>
  <si>
    <t>Tasa de crecimiento anual</t>
  </si>
  <si>
    <t>Porcentaje de representación</t>
  </si>
  <si>
    <t>Porcentaje de origen Mexicano</t>
  </si>
  <si>
    <t>Habitantes en EU nacidos en Guanajuato *</t>
  </si>
  <si>
    <t>Residentes en EU nacidos en México que llegaron en los últimos cinco años **</t>
  </si>
  <si>
    <t>Residentes en EU nacidos en México con ciudadanía</t>
  </si>
  <si>
    <t>Residentes en EU nacidos en México que realizan alguna actividad económica remunerada</t>
  </si>
  <si>
    <t>Residentes en EU con al menos uno de sus padres nacido en México; pero nacidos en EU (Segunda Generación).</t>
  </si>
  <si>
    <t>Fuente:</t>
  </si>
  <si>
    <t>Bureau of Census, Current Population Survey (CPS), marzo de 1994 a 2017.</t>
  </si>
  <si>
    <t>* Utiliza una tasa constante de representación de nacidos en</t>
  </si>
  <si>
    <t>Guanajuato con respecto a nacidos en México del 8.3%.</t>
  </si>
  <si>
    <t>CONAPO utiliza para 2003</t>
  </si>
  <si>
    <t>para 2000</t>
  </si>
  <si>
    <t>para 1990</t>
  </si>
  <si>
    <t>Indicador</t>
  </si>
  <si>
    <t>Estados Unidos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</si>
  <si>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</si>
  <si>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</si>
  <si>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</si>
  <si>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</si>
  <si>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</si>
  <si>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</si>
  <si>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</si>
  <si>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</si>
  <si>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</si>
  <si>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</si>
  <si>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</si>
  <si>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</si>
  <si>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</si>
  <si>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</si>
  <si>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</si>
  <si>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</si>
  <si>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</si>
  <si>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</si>
  <si>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</si>
  <si>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</si>
  <si>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</si>
  <si>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</si>
  <si>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</si>
  <si>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</si>
  <si>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</si>
  <si>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</si>
  <si>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</si>
  <si>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</si>
  <si>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</si>
  <si>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</si>
  <si>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</si>
  <si>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</si>
  <si>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</si>
  <si>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</si>
  <si>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</si>
  <si>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</si>
  <si>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</si>
  <si>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</si>
  <si>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</si>
  <si>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</si>
  <si>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</si>
  <si>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</si>
  <si>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</si>
  <si>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</si>
  <si>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</si>
  <si>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</si>
  <si>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</si>
  <si>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</si>
  <si>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</si>
  <si>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</si>
  <si>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</si>
  <si>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de habitantes</t>
  </si>
  <si>
    <t>Nacidos en el extranjero, no ciudadano de Estados Unidos</t>
  </si>
  <si>
    <t>Porcentaje de distribución estatal</t>
  </si>
  <si>
    <t>Residentes en EU nacidos en Guanajuato *</t>
  </si>
  <si>
    <t>Residentes en EU nacidos en México, no ciudadanos de ese país</t>
  </si>
  <si>
    <t>Residentes en EU nacidos en México, con ciudadanía</t>
  </si>
  <si>
    <t>** Entre 2012 y marzo de 2017.</t>
  </si>
  <si>
    <t>State FIPS code</t>
  </si>
  <si>
    <t>Total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</si>
  <si>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</si>
  <si>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</si>
  <si>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</si>
  <si>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</si>
  <si>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</si>
  <si>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</si>
  <si>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</si>
  <si>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</si>
  <si>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</si>
  <si>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</si>
  <si>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</si>
  <si>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</si>
  <si>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</si>
  <si>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</si>
  <si>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</si>
  <si>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</si>
  <si>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</si>
  <si>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</si>
  <si>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</si>
  <si>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</si>
  <si>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</si>
  <si>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</si>
  <si>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</si>
  <si>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</si>
  <si>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</si>
  <si>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</si>
  <si>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</si>
  <si>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</si>
  <si>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</si>
  <si>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</si>
  <si>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</si>
  <si>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</si>
  <si>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</si>
  <si>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</si>
  <si>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</si>
  <si>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</si>
  <si>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</si>
  <si>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</si>
  <si>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</si>
  <si>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</si>
  <si>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</si>
  <si>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</si>
  <si>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</si>
  <si>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</si>
  <si>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</si>
  <si>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</si>
  <si>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</si>
  <si>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</si>
  <si>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</si>
  <si>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</si>
  <si>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</si>
  <si>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Estimaciones de la Dirección de Información y Participación Social con base en</t>
  </si>
  <si>
    <t>Bureau of Census, Current Population Survey (CPS), marzo de 2017.</t>
  </si>
  <si>
    <t>Residentes en EU nacidos en México que llegaron en los últimos cinco años</t>
  </si>
  <si>
    <t>Magnitud de la migración permanente mexicana en Estados Unidos, 2017.</t>
  </si>
  <si>
    <t>Año</t>
  </si>
  <si>
    <t>Habitantes en EU nacidos en México</t>
  </si>
  <si>
    <r>
      <t xml:space="preserve">FUENTE: Estimaciones de la Dirección General de Información y Participación Social con base en </t>
    </r>
    <r>
      <rPr>
        <i/>
        <sz val="10"/>
        <rFont val="Arial"/>
        <family val="2"/>
      </rPr>
      <t>Bureau of Census, Current Population Survey</t>
    </r>
    <r>
      <rPr>
        <sz val="10"/>
        <rFont val="Arial"/>
        <family val="2"/>
      </rPr>
      <t xml:space="preserve"> (CPS), marzo de 1994 a 2017.</t>
    </r>
  </si>
  <si>
    <t>Flujo anual</t>
  </si>
  <si>
    <t>Suma</t>
  </si>
  <si>
    <t>Años anteriores</t>
  </si>
  <si>
    <t>Pob. Total de Estados Unidos</t>
  </si>
  <si>
    <t>Tasa por cada 10,000 habitantes</t>
  </si>
  <si>
    <t>Nota:</t>
  </si>
  <si>
    <t>La serie es útil para hacer una estimación de los flujos, pero la alternativa de la EMIF es mejor para este propósito.</t>
  </si>
  <si>
    <t>Utiliza la pregunta ¿Cuándo llegaste a los EE.UU. para establecerte? para la población nacida en México residente en Estados Unidos,</t>
  </si>
  <si>
    <t>similar a un indicador de inmigración reciente de mexicanos a Estados Unidos.</t>
  </si>
  <si>
    <t>Las bases de datos se prepararon en SPSS y llegan a 4.08 Gb de información.</t>
  </si>
  <si>
    <r>
      <t xml:space="preserve">Bureau of Census, </t>
    </r>
    <r>
      <rPr>
        <i/>
        <sz val="10"/>
        <color theme="1"/>
        <rFont val="Arial"/>
        <family val="2"/>
      </rPr>
      <t>Current Population Survey</t>
    </r>
    <r>
      <rPr>
        <sz val="10"/>
        <color theme="1"/>
        <rFont val="Arial"/>
        <family val="2"/>
      </rPr>
      <t xml:space="preserve"> (CPS), marzo de 1994 a 2018.</t>
    </r>
  </si>
  <si>
    <t>Accedido el 11 diciembre de 2018.</t>
  </si>
  <si>
    <t>Resultados de la CPS 1994 - 2018</t>
  </si>
  <si>
    <t>Principales indicadores de migración hacia Estados Unidos por entidad, 2018</t>
  </si>
  <si>
    <t>FUENTE: Estimaciones de la Dirección General de Información y Participación Social con base en Bureau of Census, Current Population Survey (CPS), marzo de 2018.</t>
  </si>
</sst>
</file>

<file path=xl/styles.xml><?xml version="1.0" encoding="utf-8"?>
<styleSheet xmlns="http://schemas.openxmlformats.org/spreadsheetml/2006/main">
  <numFmts count="6">
    <numFmt numFmtId="164" formatCode="0.0%"/>
    <numFmt numFmtId="165" formatCode="#,##0.0"/>
    <numFmt numFmtId="166" formatCode="[$-80A]mmm\-yy"/>
    <numFmt numFmtId="167" formatCode="[$-80A]0%"/>
    <numFmt numFmtId="168" formatCode="[$-80A]General"/>
    <numFmt numFmtId="169" formatCode="[$$-80A]#,##0.00;[Red]&quot;-&quot;[$$-80A]#,##0.00"/>
  </numFmts>
  <fonts count="27">
    <font>
      <sz val="11"/>
      <color theme="1"/>
      <name val="Arial1"/>
    </font>
    <font>
      <sz val="11"/>
      <color theme="1"/>
      <name val="Arial1"/>
    </font>
    <font>
      <b/>
      <sz val="15"/>
      <color rgb="FF1F497D"/>
      <name val="Calibri"/>
      <family val="2"/>
    </font>
    <font>
      <b/>
      <sz val="15"/>
      <color rgb="FF1F497D"/>
      <name val="Arial"/>
      <family val="2"/>
    </font>
    <font>
      <u/>
      <sz val="10"/>
      <color rgb="FF003366"/>
      <name val="Arial"/>
      <family val="2"/>
    </font>
    <font>
      <sz val="11"/>
      <color rgb="FF000000"/>
      <name val="Arial"/>
      <family val="2"/>
    </font>
    <font>
      <b/>
      <sz val="18"/>
      <color rgb="FF1F497D"/>
      <name val="Cambria"/>
      <family val="1"/>
    </font>
    <font>
      <b/>
      <i/>
      <sz val="16"/>
      <color theme="1"/>
      <name val="Arial1"/>
    </font>
    <font>
      <b/>
      <i/>
      <sz val="16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</font>
  </fonts>
  <fills count="12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DFFFFF"/>
        <bgColor rgb="FFDFFFFF"/>
      </patternFill>
    </fill>
    <fill>
      <patternFill patternType="solid">
        <fgColor rgb="FFFFFFFF"/>
        <bgColor rgb="FFFFFFFF"/>
      </patternFill>
    </fill>
    <fill>
      <patternFill patternType="solid">
        <fgColor rgb="FFCCC1DA"/>
        <bgColor rgb="FFCCC1DA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/>
      <bottom style="thin">
        <color theme="6" tint="0.39997558519241921"/>
      </bottom>
      <diagonal/>
    </border>
  </borders>
  <cellStyleXfs count="28">
    <xf numFmtId="0" fontId="0" fillId="0" borderId="0"/>
    <xf numFmtId="0" fontId="2" fillId="0" borderId="2"/>
    <xf numFmtId="0" fontId="3" fillId="0" borderId="2"/>
    <xf numFmtId="0" fontId="4" fillId="0" borderId="0"/>
    <xf numFmtId="0" fontId="4" fillId="0" borderId="0"/>
    <xf numFmtId="0" fontId="1" fillId="2" borderId="1"/>
    <xf numFmtId="9" fontId="1" fillId="0" borderId="0"/>
    <xf numFmtId="167" fontId="5" fillId="0" borderId="0"/>
    <xf numFmtId="0" fontId="6" fillId="0" borderId="0"/>
    <xf numFmtId="0" fontId="7" fillId="0" borderId="0">
      <alignment horizontal="center"/>
    </xf>
    <xf numFmtId="0" fontId="8" fillId="0" borderId="0">
      <alignment horizontal="center"/>
    </xf>
    <xf numFmtId="0" fontId="7" fillId="0" borderId="0">
      <alignment horizontal="center" textRotation="90"/>
    </xf>
    <xf numFmtId="0" fontId="8" fillId="0" borderId="0">
      <alignment horizontal="center" textRotation="90"/>
    </xf>
    <xf numFmtId="0" fontId="9" fillId="0" borderId="0"/>
    <xf numFmtId="0" fontId="10" fillId="0" borderId="0"/>
    <xf numFmtId="168" fontId="5" fillId="0" borderId="0"/>
    <xf numFmtId="0" fontId="5" fillId="0" borderId="0"/>
    <xf numFmtId="0" fontId="1" fillId="2" borderId="1"/>
    <xf numFmtId="0" fontId="5" fillId="2" borderId="1"/>
    <xf numFmtId="9" fontId="1" fillId="0" borderId="0"/>
    <xf numFmtId="167" fontId="5" fillId="0" borderId="0"/>
    <xf numFmtId="0" fontId="11" fillId="0" borderId="0"/>
    <xf numFmtId="0" fontId="12" fillId="0" borderId="0"/>
    <xf numFmtId="169" fontId="11" fillId="0" borderId="0"/>
    <xf numFmtId="169" fontId="12" fillId="0" borderId="0"/>
    <xf numFmtId="0" fontId="21" fillId="0" borderId="0" applyNumberFormat="0" applyFill="0" applyBorder="0" applyAlignment="0" applyProtection="0"/>
    <xf numFmtId="0" fontId="20" fillId="0" borderId="0"/>
    <xf numFmtId="0" fontId="20" fillId="9" borderId="1" applyNumberFormat="0" applyFont="0" applyAlignment="0" applyProtection="0"/>
  </cellStyleXfs>
  <cellXfs count="159">
    <xf numFmtId="0" fontId="0" fillId="0" borderId="0" xfId="0"/>
    <xf numFmtId="0" fontId="9" fillId="0" borderId="0" xfId="0" applyFont="1" applyAlignment="1">
      <alignment wrapText="1"/>
    </xf>
    <xf numFmtId="0" fontId="4" fillId="0" borderId="0" xfId="3" applyFont="1" applyFill="1" applyBorder="1" applyAlignment="1" applyProtection="1">
      <alignment wrapText="1"/>
    </xf>
    <xf numFmtId="0" fontId="9" fillId="0" borderId="0" xfId="0" applyFont="1"/>
    <xf numFmtId="0" fontId="14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3" fontId="9" fillId="3" borderId="0" xfId="0" applyNumberFormat="1" applyFont="1" applyFill="1" applyBorder="1" applyAlignment="1">
      <alignment horizontal="right" vertical="center"/>
    </xf>
    <xf numFmtId="3" fontId="9" fillId="3" borderId="0" xfId="0" applyNumberFormat="1" applyFont="1" applyFill="1" applyBorder="1" applyAlignment="1">
      <alignment vertical="center"/>
    </xf>
    <xf numFmtId="3" fontId="9" fillId="3" borderId="5" xfId="0" applyNumberFormat="1" applyFont="1" applyFill="1" applyBorder="1" applyAlignment="1">
      <alignment horizontal="right" vertical="center"/>
    </xf>
    <xf numFmtId="164" fontId="9" fillId="3" borderId="0" xfId="6" applyNumberFormat="1" applyFont="1" applyFill="1" applyBorder="1" applyAlignment="1" applyProtection="1">
      <alignment horizontal="right" vertical="center"/>
    </xf>
    <xf numFmtId="164" fontId="9" fillId="3" borderId="0" xfId="6" applyNumberFormat="1" applyFont="1" applyFill="1" applyBorder="1" applyAlignment="1" applyProtection="1">
      <alignment vertical="center"/>
    </xf>
    <xf numFmtId="164" fontId="9" fillId="3" borderId="5" xfId="6" applyNumberFormat="1" applyFont="1" applyFill="1" applyBorder="1" applyAlignment="1" applyProtection="1">
      <alignment horizontal="right" vertical="center"/>
    </xf>
    <xf numFmtId="164" fontId="9" fillId="3" borderId="0" xfId="0" applyNumberFormat="1" applyFont="1" applyFill="1" applyBorder="1" applyAlignment="1">
      <alignment horizontal="right" vertical="center"/>
    </xf>
    <xf numFmtId="0" fontId="14" fillId="4" borderId="4" xfId="0" applyFont="1" applyFill="1" applyBorder="1" applyAlignment="1">
      <alignment vertical="top" wrapText="1"/>
    </xf>
    <xf numFmtId="3" fontId="9" fillId="4" borderId="0" xfId="0" applyNumberFormat="1" applyFont="1" applyFill="1" applyBorder="1" applyAlignment="1">
      <alignment horizontal="right" vertical="center"/>
    </xf>
    <xf numFmtId="0" fontId="9" fillId="4" borderId="0" xfId="0" applyFont="1" applyFill="1" applyBorder="1" applyAlignment="1">
      <alignment vertical="top" wrapText="1"/>
    </xf>
    <xf numFmtId="165" fontId="9" fillId="4" borderId="0" xfId="0" applyNumberFormat="1" applyFont="1" applyFill="1" applyBorder="1" applyAlignment="1">
      <alignment horizontal="right" vertical="center"/>
    </xf>
    <xf numFmtId="165" fontId="9" fillId="4" borderId="0" xfId="6" applyNumberFormat="1" applyFont="1" applyFill="1" applyBorder="1" applyAlignment="1" applyProtection="1">
      <alignment horizontal="right" vertical="center"/>
    </xf>
    <xf numFmtId="165" fontId="9" fillId="4" borderId="5" xfId="6" applyNumberFormat="1" applyFont="1" applyFill="1" applyBorder="1" applyAlignment="1" applyProtection="1">
      <alignment horizontal="right" vertical="center"/>
    </xf>
    <xf numFmtId="164" fontId="9" fillId="4" borderId="0" xfId="6" applyNumberFormat="1" applyFont="1" applyFill="1" applyBorder="1" applyAlignment="1" applyProtection="1">
      <alignment horizontal="right" vertical="center"/>
    </xf>
    <xf numFmtId="164" fontId="9" fillId="4" borderId="0" xfId="6" applyNumberFormat="1" applyFont="1" applyFill="1" applyBorder="1" applyAlignment="1" applyProtection="1">
      <alignment vertical="center"/>
    </xf>
    <xf numFmtId="164" fontId="9" fillId="4" borderId="5" xfId="6" applyNumberFormat="1" applyFont="1" applyFill="1" applyBorder="1" applyAlignment="1" applyProtection="1">
      <alignment horizontal="right" vertical="center"/>
    </xf>
    <xf numFmtId="3" fontId="9" fillId="5" borderId="0" xfId="0" applyNumberFormat="1" applyFont="1" applyFill="1" applyBorder="1" applyAlignment="1">
      <alignment horizontal="right" vertical="center"/>
    </xf>
    <xf numFmtId="3" fontId="9" fillId="6" borderId="0" xfId="0" applyNumberFormat="1" applyFont="1" applyFill="1" applyBorder="1" applyAlignment="1">
      <alignment horizontal="right" vertical="center"/>
    </xf>
    <xf numFmtId="0" fontId="9" fillId="7" borderId="0" xfId="0" applyFont="1" applyFill="1" applyBorder="1" applyAlignment="1">
      <alignment vertical="top" wrapText="1"/>
    </xf>
    <xf numFmtId="3" fontId="9" fillId="7" borderId="0" xfId="0" applyNumberFormat="1" applyFont="1" applyFill="1" applyBorder="1" applyAlignment="1">
      <alignment horizontal="right" vertical="center"/>
    </xf>
    <xf numFmtId="3" fontId="9" fillId="8" borderId="7" xfId="0" applyNumberFormat="1" applyFont="1" applyFill="1" applyBorder="1" applyAlignment="1">
      <alignment horizontal="right" vertical="center"/>
    </xf>
    <xf numFmtId="3" fontId="9" fillId="8" borderId="7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/>
    <xf numFmtId="164" fontId="9" fillId="0" borderId="0" xfId="6" applyNumberFormat="1" applyFont="1" applyFill="1" applyBorder="1" applyAlignment="1" applyProtection="1"/>
    <xf numFmtId="0" fontId="2" fillId="0" borderId="2" xfId="1" applyFill="1" applyAlignment="1" applyProtection="1">
      <alignment horizontal="left"/>
    </xf>
    <xf numFmtId="0" fontId="15" fillId="2" borderId="9" xfId="14" applyFont="1" applyFill="1" applyBorder="1"/>
    <xf numFmtId="0" fontId="15" fillId="2" borderId="10" xfId="14" applyFont="1" applyFill="1" applyBorder="1" applyAlignment="1">
      <alignment horizontal="center" wrapText="1"/>
    </xf>
    <xf numFmtId="0" fontId="15" fillId="2" borderId="11" xfId="14" applyFont="1" applyFill="1" applyBorder="1" applyAlignment="1">
      <alignment horizontal="center" wrapText="1"/>
    </xf>
    <xf numFmtId="0" fontId="10" fillId="3" borderId="4" xfId="14" applyFont="1" applyFill="1" applyBorder="1" applyAlignment="1">
      <alignment vertical="top" wrapText="1"/>
    </xf>
    <xf numFmtId="3" fontId="10" fillId="3" borderId="0" xfId="14" applyNumberFormat="1" applyFont="1" applyFill="1" applyBorder="1" applyAlignment="1">
      <alignment vertical="top"/>
    </xf>
    <xf numFmtId="3" fontId="10" fillId="3" borderId="5" xfId="14" applyNumberFormat="1" applyFont="1" applyFill="1" applyBorder="1" applyAlignment="1">
      <alignment vertical="top"/>
    </xf>
    <xf numFmtId="164" fontId="16" fillId="3" borderId="0" xfId="19" applyNumberFormat="1" applyFont="1" applyFill="1" applyBorder="1" applyAlignment="1" applyProtection="1">
      <alignment vertical="top"/>
    </xf>
    <xf numFmtId="164" fontId="16" fillId="3" borderId="5" xfId="19" applyNumberFormat="1" applyFont="1" applyFill="1" applyBorder="1" applyAlignment="1" applyProtection="1">
      <alignment vertical="top"/>
    </xf>
    <xf numFmtId="164" fontId="10" fillId="3" borderId="0" xfId="14" applyNumberFormat="1" applyFont="1" applyFill="1" applyBorder="1" applyAlignment="1">
      <alignment vertical="top"/>
    </xf>
    <xf numFmtId="164" fontId="10" fillId="3" borderId="5" xfId="14" applyNumberFormat="1" applyFont="1" applyFill="1" applyBorder="1" applyAlignment="1">
      <alignment vertical="top"/>
    </xf>
    <xf numFmtId="0" fontId="10" fillId="3" borderId="4" xfId="14" applyFill="1" applyBorder="1" applyAlignment="1">
      <alignment vertical="top" wrapText="1"/>
    </xf>
    <xf numFmtId="164" fontId="10" fillId="3" borderId="0" xfId="19" applyNumberFormat="1" applyFont="1" applyFill="1" applyBorder="1" applyAlignment="1" applyProtection="1">
      <alignment vertical="top"/>
    </xf>
    <xf numFmtId="164" fontId="10" fillId="3" borderId="5" xfId="19" applyNumberFormat="1" applyFont="1" applyFill="1" applyBorder="1" applyAlignment="1" applyProtection="1">
      <alignment vertical="top"/>
    </xf>
    <xf numFmtId="0" fontId="15" fillId="4" borderId="4" xfId="14" applyFont="1" applyFill="1" applyBorder="1" applyAlignment="1">
      <alignment vertical="top" wrapText="1"/>
    </xf>
    <xf numFmtId="3" fontId="10" fillId="4" borderId="0" xfId="14" applyNumberFormat="1" applyFont="1" applyFill="1" applyBorder="1" applyAlignment="1">
      <alignment vertical="top"/>
    </xf>
    <xf numFmtId="3" fontId="10" fillId="4" borderId="5" xfId="14" applyNumberFormat="1" applyFont="1" applyFill="1" applyBorder="1" applyAlignment="1">
      <alignment vertical="top"/>
    </xf>
    <xf numFmtId="0" fontId="17" fillId="4" borderId="4" xfId="14" applyFont="1" applyFill="1" applyBorder="1" applyAlignment="1">
      <alignment horizontal="left" vertical="top" wrapText="1" indent="3"/>
    </xf>
    <xf numFmtId="164" fontId="16" fillId="4" borderId="0" xfId="19" applyNumberFormat="1" applyFont="1" applyFill="1" applyBorder="1" applyAlignment="1" applyProtection="1">
      <alignment vertical="top"/>
    </xf>
    <xf numFmtId="164" fontId="16" fillId="4" borderId="5" xfId="19" applyNumberFormat="1" applyFont="1" applyFill="1" applyBorder="1" applyAlignment="1" applyProtection="1">
      <alignment vertical="top"/>
    </xf>
    <xf numFmtId="0" fontId="10" fillId="5" borderId="4" xfId="14" applyFill="1" applyBorder="1" applyAlignment="1">
      <alignment vertical="top" wrapText="1"/>
    </xf>
    <xf numFmtId="3" fontId="10" fillId="5" borderId="0" xfId="14" applyNumberFormat="1" applyFont="1" applyFill="1" applyBorder="1" applyAlignment="1">
      <alignment vertical="top"/>
    </xf>
    <xf numFmtId="3" fontId="10" fillId="5" borderId="5" xfId="14" applyNumberFormat="1" applyFont="1" applyFill="1" applyBorder="1" applyAlignment="1">
      <alignment vertical="top"/>
    </xf>
    <xf numFmtId="164" fontId="10" fillId="5" borderId="0" xfId="14" applyNumberFormat="1" applyFont="1" applyFill="1" applyBorder="1" applyAlignment="1">
      <alignment vertical="top"/>
    </xf>
    <xf numFmtId="164" fontId="10" fillId="5" borderId="5" xfId="14" applyNumberFormat="1" applyFont="1" applyFill="1" applyBorder="1" applyAlignment="1">
      <alignment vertical="top"/>
    </xf>
    <xf numFmtId="3" fontId="10" fillId="6" borderId="0" xfId="14" applyNumberFormat="1" applyFont="1" applyFill="1" applyBorder="1" applyAlignment="1">
      <alignment horizontal="right" vertical="top"/>
    </xf>
    <xf numFmtId="3" fontId="10" fillId="6" borderId="5" xfId="14" applyNumberFormat="1" applyFont="1" applyFill="1" applyBorder="1" applyAlignment="1">
      <alignment horizontal="right" vertical="top"/>
    </xf>
    <xf numFmtId="164" fontId="10" fillId="6" borderId="0" xfId="19" applyNumberFormat="1" applyFont="1" applyFill="1" applyBorder="1" applyAlignment="1" applyProtection="1">
      <alignment horizontal="right" vertical="top"/>
    </xf>
    <xf numFmtId="164" fontId="10" fillId="6" borderId="5" xfId="19" applyNumberFormat="1" applyFont="1" applyFill="1" applyBorder="1" applyAlignment="1" applyProtection="1">
      <alignment horizontal="right" vertical="top"/>
    </xf>
    <xf numFmtId="3" fontId="10" fillId="7" borderId="0" xfId="14" applyNumberFormat="1" applyFont="1" applyFill="1" applyBorder="1" applyAlignment="1">
      <alignment horizontal="right" vertical="top"/>
    </xf>
    <xf numFmtId="3" fontId="10" fillId="7" borderId="5" xfId="14" applyNumberFormat="1" applyFont="1" applyFill="1" applyBorder="1" applyAlignment="1">
      <alignment horizontal="right" vertical="top"/>
    </xf>
    <xf numFmtId="164" fontId="10" fillId="7" borderId="0" xfId="19" applyNumberFormat="1" applyFont="1" applyFill="1" applyBorder="1" applyAlignment="1" applyProtection="1">
      <alignment horizontal="right" vertical="top"/>
    </xf>
    <xf numFmtId="164" fontId="10" fillId="7" borderId="5" xfId="19" applyNumberFormat="1" applyFont="1" applyFill="1" applyBorder="1" applyAlignment="1" applyProtection="1">
      <alignment horizontal="right" vertical="top"/>
    </xf>
    <xf numFmtId="0" fontId="10" fillId="8" borderId="4" xfId="14" applyFill="1" applyBorder="1" applyAlignment="1">
      <alignment vertical="top" wrapText="1"/>
    </xf>
    <xf numFmtId="3" fontId="10" fillId="8" borderId="0" xfId="14" applyNumberFormat="1" applyFont="1" applyFill="1" applyBorder="1" applyAlignment="1">
      <alignment horizontal="right" vertical="top"/>
    </xf>
    <xf numFmtId="3" fontId="10" fillId="8" borderId="5" xfId="14" applyNumberFormat="1" applyFont="1" applyFill="1" applyBorder="1" applyAlignment="1">
      <alignment horizontal="right" vertical="top"/>
    </xf>
    <xf numFmtId="0" fontId="10" fillId="8" borderId="4" xfId="14" applyFill="1" applyBorder="1" applyAlignment="1">
      <alignment horizontal="left" vertical="top" wrapText="1" indent="3"/>
    </xf>
    <xf numFmtId="164" fontId="16" fillId="8" borderId="0" xfId="19" applyNumberFormat="1" applyFont="1" applyFill="1" applyBorder="1" applyAlignment="1" applyProtection="1">
      <alignment horizontal="right" vertical="top"/>
    </xf>
    <xf numFmtId="164" fontId="16" fillId="8" borderId="5" xfId="19" applyNumberFormat="1" applyFont="1" applyFill="1" applyBorder="1" applyAlignment="1" applyProtection="1">
      <alignment horizontal="right" vertical="top"/>
    </xf>
    <xf numFmtId="0" fontId="10" fillId="8" borderId="6" xfId="14" applyFill="1" applyBorder="1" applyAlignment="1">
      <alignment horizontal="left" vertical="top" wrapText="1" indent="3"/>
    </xf>
    <xf numFmtId="164" fontId="16" fillId="8" borderId="7" xfId="19" applyNumberFormat="1" applyFont="1" applyFill="1" applyBorder="1" applyAlignment="1" applyProtection="1">
      <alignment horizontal="right" vertical="top"/>
    </xf>
    <xf numFmtId="164" fontId="16" fillId="8" borderId="8" xfId="19" applyNumberFormat="1" applyFont="1" applyFill="1" applyBorder="1" applyAlignment="1" applyProtection="1">
      <alignment horizontal="right" vertical="top"/>
    </xf>
    <xf numFmtId="0" fontId="10" fillId="0" borderId="0" xfId="14" applyFill="1"/>
    <xf numFmtId="0" fontId="10" fillId="0" borderId="0" xfId="14"/>
    <xf numFmtId="0" fontId="3" fillId="0" borderId="2" xfId="1" applyFont="1" applyFill="1" applyAlignment="1" applyProtection="1"/>
    <xf numFmtId="0" fontId="18" fillId="0" borderId="0" xfId="0" applyFont="1"/>
    <xf numFmtId="0" fontId="18" fillId="0" borderId="0" xfId="0" applyFont="1" applyAlignment="1">
      <alignment wrapText="1"/>
    </xf>
    <xf numFmtId="0" fontId="4" fillId="0" borderId="0" xfId="3" applyFont="1" applyFill="1" applyBorder="1" applyAlignment="1" applyProtection="1"/>
    <xf numFmtId="0" fontId="19" fillId="0" borderId="0" xfId="0" applyFont="1" applyAlignment="1">
      <alignment wrapText="1"/>
    </xf>
    <xf numFmtId="0" fontId="20" fillId="0" borderId="0" xfId="3" applyFont="1" applyFill="1" applyBorder="1" applyAlignment="1" applyProtection="1">
      <alignment wrapText="1"/>
    </xf>
    <xf numFmtId="0" fontId="18" fillId="3" borderId="4" xfId="0" applyFont="1" applyFill="1" applyBorder="1" applyAlignment="1">
      <alignment vertical="top" wrapText="1"/>
    </xf>
    <xf numFmtId="3" fontId="18" fillId="3" borderId="0" xfId="0" applyNumberFormat="1" applyFont="1" applyFill="1" applyBorder="1" applyAlignment="1">
      <alignment horizontal="right" vertical="center"/>
    </xf>
    <xf numFmtId="3" fontId="18" fillId="3" borderId="0" xfId="0" applyNumberFormat="1" applyFont="1" applyFill="1" applyBorder="1" applyAlignment="1">
      <alignment vertical="center"/>
    </xf>
    <xf numFmtId="0" fontId="18" fillId="3" borderId="0" xfId="0" applyFont="1" applyFill="1" applyBorder="1" applyAlignment="1">
      <alignment vertical="top" wrapText="1"/>
    </xf>
    <xf numFmtId="164" fontId="18" fillId="3" borderId="0" xfId="0" applyNumberFormat="1" applyFont="1" applyFill="1" applyBorder="1" applyAlignment="1">
      <alignment horizontal="right" vertical="center"/>
    </xf>
    <xf numFmtId="164" fontId="18" fillId="3" borderId="0" xfId="0" applyNumberFormat="1" applyFont="1" applyFill="1" applyBorder="1" applyAlignment="1">
      <alignment vertical="center"/>
    </xf>
    <xf numFmtId="164" fontId="18" fillId="3" borderId="5" xfId="0" applyNumberFormat="1" applyFont="1" applyFill="1" applyBorder="1" applyAlignment="1">
      <alignment horizontal="right" vertical="center"/>
    </xf>
    <xf numFmtId="3" fontId="18" fillId="3" borderId="5" xfId="0" applyNumberFormat="1" applyFont="1" applyFill="1" applyBorder="1" applyAlignment="1">
      <alignment horizontal="right" vertical="center"/>
    </xf>
    <xf numFmtId="3" fontId="18" fillId="4" borderId="0" xfId="0" applyNumberFormat="1" applyFont="1" applyFill="1" applyBorder="1" applyAlignment="1">
      <alignment horizontal="right" vertical="center"/>
    </xf>
    <xf numFmtId="3" fontId="18" fillId="4" borderId="0" xfId="0" applyNumberFormat="1" applyFont="1" applyFill="1" applyBorder="1" applyAlignment="1">
      <alignment vertical="center"/>
    </xf>
    <xf numFmtId="3" fontId="18" fillId="4" borderId="5" xfId="0" applyNumberFormat="1" applyFont="1" applyFill="1" applyBorder="1" applyAlignment="1">
      <alignment horizontal="right" vertical="center"/>
    </xf>
    <xf numFmtId="165" fontId="18" fillId="4" borderId="0" xfId="0" applyNumberFormat="1" applyFont="1" applyFill="1" applyBorder="1" applyAlignment="1">
      <alignment horizontal="right" vertical="center"/>
    </xf>
    <xf numFmtId="165" fontId="18" fillId="4" borderId="0" xfId="0" applyNumberFormat="1" applyFont="1" applyFill="1" applyBorder="1" applyAlignment="1">
      <alignment vertical="center"/>
    </xf>
    <xf numFmtId="164" fontId="18" fillId="4" borderId="0" xfId="0" applyNumberFormat="1" applyFont="1" applyFill="1" applyBorder="1" applyAlignment="1">
      <alignment horizontal="right" vertical="center"/>
    </xf>
    <xf numFmtId="0" fontId="18" fillId="5" borderId="4" xfId="0" applyFont="1" applyFill="1" applyBorder="1" applyAlignment="1">
      <alignment vertical="top" wrapText="1"/>
    </xf>
    <xf numFmtId="3" fontId="18" fillId="5" borderId="0" xfId="0" applyNumberFormat="1" applyFont="1" applyFill="1" applyBorder="1" applyAlignment="1">
      <alignment horizontal="right" vertical="center"/>
    </xf>
    <xf numFmtId="3" fontId="18" fillId="5" borderId="0" xfId="0" applyNumberFormat="1" applyFont="1" applyFill="1" applyBorder="1" applyAlignment="1">
      <alignment vertical="center"/>
    </xf>
    <xf numFmtId="3" fontId="18" fillId="5" borderId="5" xfId="0" applyNumberFormat="1" applyFont="1" applyFill="1" applyBorder="1" applyAlignment="1">
      <alignment horizontal="right" vertical="center"/>
    </xf>
    <xf numFmtId="0" fontId="18" fillId="5" borderId="0" xfId="0" applyFont="1" applyFill="1" applyBorder="1" applyAlignment="1">
      <alignment vertical="top" wrapText="1"/>
    </xf>
    <xf numFmtId="164" fontId="18" fillId="5" borderId="0" xfId="0" applyNumberFormat="1" applyFont="1" applyFill="1" applyBorder="1" applyAlignment="1">
      <alignment horizontal="right" vertical="center"/>
    </xf>
    <xf numFmtId="164" fontId="18" fillId="5" borderId="0" xfId="0" applyNumberFormat="1" applyFont="1" applyFill="1" applyBorder="1" applyAlignment="1">
      <alignment vertical="center"/>
    </xf>
    <xf numFmtId="164" fontId="18" fillId="5" borderId="5" xfId="0" applyNumberFormat="1" applyFont="1" applyFill="1" applyBorder="1" applyAlignment="1">
      <alignment horizontal="right" vertical="center"/>
    </xf>
    <xf numFmtId="0" fontId="18" fillId="6" borderId="4" xfId="0" applyFont="1" applyFill="1" applyBorder="1" applyAlignment="1">
      <alignment vertical="top" wrapText="1"/>
    </xf>
    <xf numFmtId="0" fontId="18" fillId="6" borderId="0" xfId="0" applyFont="1" applyFill="1" applyBorder="1" applyAlignment="1">
      <alignment vertical="top" wrapText="1"/>
    </xf>
    <xf numFmtId="3" fontId="18" fillId="6" borderId="0" xfId="0" applyNumberFormat="1" applyFont="1" applyFill="1" applyBorder="1" applyAlignment="1">
      <alignment horizontal="right" vertical="center"/>
    </xf>
    <xf numFmtId="3" fontId="18" fillId="6" borderId="0" xfId="0" applyNumberFormat="1" applyFont="1" applyFill="1" applyBorder="1" applyAlignment="1">
      <alignment vertical="center"/>
    </xf>
    <xf numFmtId="3" fontId="18" fillId="6" borderId="5" xfId="0" applyNumberFormat="1" applyFont="1" applyFill="1" applyBorder="1" applyAlignment="1">
      <alignment vertical="center"/>
    </xf>
    <xf numFmtId="164" fontId="9" fillId="6" borderId="0" xfId="6" applyNumberFormat="1" applyFont="1" applyFill="1" applyBorder="1" applyAlignment="1" applyProtection="1">
      <alignment horizontal="right" vertical="center"/>
    </xf>
    <xf numFmtId="164" fontId="9" fillId="6" borderId="5" xfId="6" applyNumberFormat="1" applyFont="1" applyFill="1" applyBorder="1" applyAlignment="1" applyProtection="1">
      <alignment horizontal="right" vertical="center"/>
    </xf>
    <xf numFmtId="3" fontId="18" fillId="6" borderId="5" xfId="0" applyNumberFormat="1" applyFont="1" applyFill="1" applyBorder="1" applyAlignment="1">
      <alignment horizontal="right" vertical="center"/>
    </xf>
    <xf numFmtId="164" fontId="9" fillId="6" borderId="0" xfId="6" applyNumberFormat="1" applyFont="1" applyFill="1" applyBorder="1" applyAlignment="1" applyProtection="1">
      <alignment vertical="center"/>
    </xf>
    <xf numFmtId="3" fontId="18" fillId="7" borderId="0" xfId="0" applyNumberFormat="1" applyFont="1" applyFill="1" applyBorder="1" applyAlignment="1">
      <alignment horizontal="right" vertical="center"/>
    </xf>
    <xf numFmtId="3" fontId="18" fillId="7" borderId="0" xfId="0" applyNumberFormat="1" applyFont="1" applyFill="1" applyBorder="1" applyAlignment="1">
      <alignment vertical="center"/>
    </xf>
    <xf numFmtId="3" fontId="18" fillId="7" borderId="5" xfId="0" applyNumberFormat="1" applyFont="1" applyFill="1" applyBorder="1" applyAlignment="1">
      <alignment horizontal="right" vertical="center"/>
    </xf>
    <xf numFmtId="164" fontId="9" fillId="7" borderId="0" xfId="6" applyNumberFormat="1" applyFont="1" applyFill="1" applyBorder="1" applyAlignment="1" applyProtection="1">
      <alignment vertical="center"/>
    </xf>
    <xf numFmtId="164" fontId="9" fillId="7" borderId="0" xfId="6" applyNumberFormat="1" applyFont="1" applyFill="1" applyBorder="1" applyAlignment="1" applyProtection="1">
      <alignment horizontal="right" vertical="center"/>
    </xf>
    <xf numFmtId="164" fontId="9" fillId="7" borderId="5" xfId="6" applyNumberFormat="1" applyFont="1" applyFill="1" applyBorder="1" applyAlignment="1" applyProtection="1">
      <alignment horizontal="right" vertical="center"/>
    </xf>
    <xf numFmtId="0" fontId="18" fillId="8" borderId="6" xfId="0" applyFont="1" applyFill="1" applyBorder="1" applyAlignment="1">
      <alignment vertical="top" wrapText="1"/>
    </xf>
    <xf numFmtId="0" fontId="18" fillId="8" borderId="7" xfId="0" applyFont="1" applyFill="1" applyBorder="1" applyAlignment="1">
      <alignment vertical="top" wrapText="1"/>
    </xf>
    <xf numFmtId="3" fontId="18" fillId="8" borderId="7" xfId="0" applyNumberFormat="1" applyFont="1" applyFill="1" applyBorder="1" applyAlignment="1">
      <alignment horizontal="right" vertical="center"/>
    </xf>
    <xf numFmtId="3" fontId="18" fillId="8" borderId="7" xfId="0" applyNumberFormat="1" applyFont="1" applyFill="1" applyBorder="1" applyAlignment="1">
      <alignment vertical="center"/>
    </xf>
    <xf numFmtId="3" fontId="18" fillId="8" borderId="8" xfId="0" applyNumberFormat="1" applyFont="1" applyFill="1" applyBorder="1" applyAlignment="1">
      <alignment horizontal="right" vertical="center"/>
    </xf>
    <xf numFmtId="0" fontId="18" fillId="0" borderId="0" xfId="0" applyFont="1" applyFill="1"/>
    <xf numFmtId="0" fontId="18" fillId="0" borderId="0" xfId="0" applyFont="1" applyFill="1" applyBorder="1" applyAlignment="1">
      <alignment vertical="top"/>
    </xf>
    <xf numFmtId="0" fontId="18" fillId="0" borderId="0" xfId="0" applyFont="1" applyFill="1" applyAlignment="1"/>
    <xf numFmtId="0" fontId="18" fillId="0" borderId="0" xfId="0" applyFont="1" applyAlignment="1"/>
    <xf numFmtId="0" fontId="18" fillId="0" borderId="0" xfId="0" applyFont="1" applyFill="1" applyAlignment="1">
      <alignment horizontal="left"/>
    </xf>
    <xf numFmtId="166" fontId="18" fillId="0" borderId="0" xfId="0" applyNumberFormat="1" applyFont="1"/>
    <xf numFmtId="164" fontId="18" fillId="0" borderId="0" xfId="6" applyNumberFormat="1" applyFont="1" applyFill="1" applyBorder="1" applyAlignment="1" applyProtection="1">
      <alignment horizontal="left"/>
    </xf>
    <xf numFmtId="0" fontId="9" fillId="4" borderId="4" xfId="0" applyFont="1" applyFill="1" applyBorder="1" applyAlignment="1">
      <alignment horizontal="left" vertical="top" wrapText="1" indent="3"/>
    </xf>
    <xf numFmtId="0" fontId="20" fillId="0" borderId="0" xfId="26"/>
    <xf numFmtId="0" fontId="22" fillId="0" borderId="0" xfId="26" applyFont="1" applyFill="1" applyBorder="1" applyAlignment="1">
      <alignment vertical="center"/>
    </xf>
    <xf numFmtId="0" fontId="22" fillId="0" borderId="0" xfId="26" applyFont="1" applyFill="1" applyBorder="1" applyAlignment="1">
      <alignment vertical="center" wrapText="1"/>
    </xf>
    <xf numFmtId="0" fontId="23" fillId="0" borderId="0" xfId="26" applyFont="1" applyFill="1" applyBorder="1" applyAlignment="1"/>
    <xf numFmtId="3" fontId="23" fillId="0" borderId="0" xfId="26" applyNumberFormat="1" applyFont="1" applyFill="1" applyBorder="1" applyAlignment="1"/>
    <xf numFmtId="0" fontId="20" fillId="0" borderId="0" xfId="26" applyFont="1"/>
    <xf numFmtId="0" fontId="25" fillId="0" borderId="0" xfId="26" applyFont="1" applyAlignment="1">
      <alignment vertical="center" wrapText="1"/>
    </xf>
    <xf numFmtId="0" fontId="25" fillId="0" borderId="0" xfId="26" applyFont="1" applyAlignment="1">
      <alignment wrapText="1"/>
    </xf>
    <xf numFmtId="3" fontId="20" fillId="0" borderId="0" xfId="26" applyNumberFormat="1"/>
    <xf numFmtId="1" fontId="20" fillId="0" borderId="0" xfId="26" applyNumberFormat="1"/>
    <xf numFmtId="3" fontId="9" fillId="11" borderId="13" xfId="26" applyNumberFormat="1" applyFont="1" applyFill="1" applyBorder="1"/>
    <xf numFmtId="165" fontId="9" fillId="11" borderId="13" xfId="26" applyNumberFormat="1" applyFont="1" applyFill="1" applyBorder="1" applyAlignment="1">
      <alignment horizontal="center"/>
    </xf>
    <xf numFmtId="3" fontId="9" fillId="0" borderId="13" xfId="26" applyNumberFormat="1" applyFont="1" applyBorder="1"/>
    <xf numFmtId="165" fontId="9" fillId="0" borderId="13" xfId="26" applyNumberFormat="1" applyFont="1" applyBorder="1" applyAlignment="1">
      <alignment horizontal="center"/>
    </xf>
    <xf numFmtId="0" fontId="20" fillId="0" borderId="0" xfId="26" applyBorder="1"/>
    <xf numFmtId="3" fontId="20" fillId="0" borderId="0" xfId="26" applyNumberFormat="1" applyBorder="1"/>
    <xf numFmtId="0" fontId="25" fillId="10" borderId="12" xfId="26" applyFont="1" applyFill="1" applyBorder="1" applyAlignment="1">
      <alignment vertical="center" wrapText="1"/>
    </xf>
    <xf numFmtId="0" fontId="18" fillId="6" borderId="4" xfId="0" applyFont="1" applyFill="1" applyBorder="1" applyAlignment="1">
      <alignment horizontal="left" vertical="top" wrapText="1"/>
    </xf>
    <xf numFmtId="0" fontId="9" fillId="7" borderId="4" xfId="0" applyFont="1" applyFill="1" applyBorder="1" applyAlignment="1">
      <alignment horizontal="left" vertical="top" wrapText="1"/>
    </xf>
    <xf numFmtId="0" fontId="10" fillId="7" borderId="4" xfId="14" applyFill="1" applyBorder="1" applyAlignment="1">
      <alignment vertical="top" wrapText="1"/>
    </xf>
    <xf numFmtId="0" fontId="10" fillId="3" borderId="4" xfId="14" applyFont="1" applyFill="1" applyBorder="1" applyAlignment="1">
      <alignment vertical="top" wrapText="1"/>
    </xf>
    <xf numFmtId="0" fontId="10" fillId="6" borderId="4" xfId="14" applyFont="1" applyFill="1" applyBorder="1" applyAlignment="1">
      <alignment vertical="top" wrapText="1"/>
    </xf>
    <xf numFmtId="0" fontId="10" fillId="6" borderId="4" xfId="14" applyFill="1" applyBorder="1" applyAlignment="1">
      <alignment vertical="top" wrapText="1"/>
    </xf>
    <xf numFmtId="0" fontId="21" fillId="0" borderId="0" xfId="25" applyAlignment="1">
      <alignment horizontal="center" wrapText="1"/>
    </xf>
    <xf numFmtId="0" fontId="20" fillId="0" borderId="0" xfId="27" applyFont="1" applyFill="1" applyBorder="1" applyAlignment="1">
      <alignment wrapText="1"/>
    </xf>
    <xf numFmtId="0" fontId="0" fillId="0" borderId="0" xfId="27" applyFont="1" applyFill="1" applyBorder="1" applyAlignment="1">
      <alignment wrapText="1"/>
    </xf>
    <xf numFmtId="0" fontId="26" fillId="0" borderId="0" xfId="26" applyFont="1" applyFill="1" applyBorder="1" applyAlignment="1"/>
    <xf numFmtId="3" fontId="26" fillId="0" borderId="0" xfId="26" applyNumberFormat="1" applyFont="1" applyFill="1" applyBorder="1" applyAlignment="1"/>
  </cellXfs>
  <cellStyles count="28">
    <cellStyle name="Excel Built-in Heading 1" xfId="1"/>
    <cellStyle name="Excel Built-in Heading 1 1" xfId="2"/>
    <cellStyle name="Excel Built-in Hyperlink" xfId="3"/>
    <cellStyle name="Excel Built-in Hyperlink 1" xfId="4"/>
    <cellStyle name="Excel Built-in Note" xfId="5"/>
    <cellStyle name="Excel Built-in Percent" xfId="6"/>
    <cellStyle name="Excel Built-in Percent 1" xfId="7"/>
    <cellStyle name="Excel Built-in Title" xfId="8"/>
    <cellStyle name="Heading" xfId="9"/>
    <cellStyle name="Heading 1" xfId="10"/>
    <cellStyle name="Heading1" xfId="11"/>
    <cellStyle name="Heading1 1" xfId="12"/>
    <cellStyle name="Normal" xfId="0" builtinId="0" customBuiltin="1"/>
    <cellStyle name="Normal 2" xfId="13"/>
    <cellStyle name="Normal 3" xfId="14"/>
    <cellStyle name="Normal 3 2" xfId="15"/>
    <cellStyle name="Normal 4" xfId="16"/>
    <cellStyle name="Normal 5" xfId="26"/>
    <cellStyle name="Notas 2" xfId="17"/>
    <cellStyle name="Notas 2 2" xfId="18"/>
    <cellStyle name="Notas 3" xfId="27"/>
    <cellStyle name="Porcentual 2" xfId="19"/>
    <cellStyle name="Porcentual 2 2" xfId="20"/>
    <cellStyle name="Result" xfId="21"/>
    <cellStyle name="Result 1" xfId="22"/>
    <cellStyle name="Result2" xfId="23"/>
    <cellStyle name="Result2 1" xfId="24"/>
    <cellStyle name="Título" xfId="25" builtinId="15"/>
  </cellStyles>
  <dxfs count="7"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border outline="0">
        <bottom style="thick">
          <color indexed="23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Población nacida en México residente en Estados Unidos por año de captación</a:t>
            </a:r>
          </a:p>
        </c:rich>
      </c:tx>
      <c:layout>
        <c:manualLayout>
          <c:xMode val="edge"/>
          <c:yMode val="edge"/>
          <c:x val="0.16309026302703394"/>
          <c:y val="1.77800713600018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849173661711747E-2"/>
          <c:y val="0.12701501711020299"/>
          <c:w val="0.88003575429048186"/>
          <c:h val="0.71902771378678465"/>
        </c:manualLayout>
      </c:layout>
      <c:scatterChart>
        <c:scatterStyle val="smoothMarker"/>
        <c:ser>
          <c:idx val="0"/>
          <c:order val="0"/>
          <c:tx>
            <c:strRef>
              <c:f>'Mexicanos en EU'!$B$1</c:f>
              <c:strCache>
                <c:ptCount val="1"/>
                <c:pt idx="0">
                  <c:v>Habitantes en EU nacidos en México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'Mexicanos en EU'!$A$2:$A$26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xVal>
          <c:yVal>
            <c:numRef>
              <c:f>'Mexicanos en EU'!$B$2:$B$26</c:f>
              <c:numCache>
                <c:formatCode>#,##0</c:formatCode>
                <c:ptCount val="25"/>
                <c:pt idx="0">
                  <c:v>6485252.6900000162</c:v>
                </c:pt>
                <c:pt idx="1">
                  <c:v>6960894.9399999892</c:v>
                </c:pt>
                <c:pt idx="2">
                  <c:v>6894787.7999999803</c:v>
                </c:pt>
                <c:pt idx="3">
                  <c:v>7298244.2499999693</c:v>
                </c:pt>
                <c:pt idx="4">
                  <c:v>7382352.2999999821</c:v>
                </c:pt>
                <c:pt idx="5">
                  <c:v>7429126.5499999821</c:v>
                </c:pt>
                <c:pt idx="6">
                  <c:v>8072288.0800000001</c:v>
                </c:pt>
                <c:pt idx="7">
                  <c:v>8494016</c:v>
                </c:pt>
                <c:pt idx="8">
                  <c:v>9900414</c:v>
                </c:pt>
                <c:pt idx="9">
                  <c:v>10237189</c:v>
                </c:pt>
                <c:pt idx="10">
                  <c:v>10739692</c:v>
                </c:pt>
                <c:pt idx="11">
                  <c:v>11026774</c:v>
                </c:pt>
                <c:pt idx="12">
                  <c:v>11132120.800000001</c:v>
                </c:pt>
                <c:pt idx="13">
                  <c:v>11811731.77</c:v>
                </c:pt>
                <c:pt idx="14">
                  <c:v>11845293.67</c:v>
                </c:pt>
                <c:pt idx="15">
                  <c:v>11869486.75</c:v>
                </c:pt>
                <c:pt idx="16">
                  <c:v>11872688.85</c:v>
                </c:pt>
                <c:pt idx="17">
                  <c:v>11644423</c:v>
                </c:pt>
                <c:pt idx="18">
                  <c:v>11877703</c:v>
                </c:pt>
                <c:pt idx="19">
                  <c:v>11778922</c:v>
                </c:pt>
                <c:pt idx="20">
                  <c:v>11458134</c:v>
                </c:pt>
                <c:pt idx="21">
                  <c:v>12211129</c:v>
                </c:pt>
                <c:pt idx="22">
                  <c:v>12006942</c:v>
                </c:pt>
                <c:pt idx="23">
                  <c:v>12181388</c:v>
                </c:pt>
                <c:pt idx="24">
                  <c:v>12263311</c:v>
                </c:pt>
              </c:numCache>
            </c:numRef>
          </c:yVal>
          <c:smooth val="1"/>
        </c:ser>
        <c:axId val="141751040"/>
        <c:axId val="141752576"/>
      </c:scatterChart>
      <c:valAx>
        <c:axId val="141751040"/>
        <c:scaling>
          <c:orientation val="minMax"/>
          <c:max val="2018"/>
          <c:min val="1994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1752576"/>
        <c:crosses val="autoZero"/>
        <c:crossBetween val="midCat"/>
        <c:majorUnit val="1"/>
      </c:valAx>
      <c:valAx>
        <c:axId val="141752576"/>
        <c:scaling>
          <c:orientation val="minMax"/>
          <c:max val="140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1751040"/>
        <c:crosses val="autoZero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1.001431489592667E-2"/>
                <c:y val="0.13053118496437024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</c:dispUnitsLbl>
        </c:dispUnits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333" r="0.7500000000000033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Flujo anual estimado</a:t>
            </a:r>
            <a:br>
              <a:rPr lang="es-MX"/>
            </a:br>
            <a:r>
              <a:rPr lang="es-MX"/>
              <a:t>México a Estados Unidos</a:t>
            </a:r>
          </a:p>
        </c:rich>
      </c:tx>
      <c:layout>
        <c:manualLayout>
          <c:xMode val="edge"/>
          <c:yMode val="edge"/>
          <c:x val="0.40675910504929058"/>
          <c:y val="1.252236135957066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764723856364426"/>
          <c:y val="0.12173347392051255"/>
          <c:w val="0.85481982913796828"/>
          <c:h val="0.73502434765849389"/>
        </c:manualLayout>
      </c:layout>
      <c:scatterChart>
        <c:scatterStyle val="smoothMarker"/>
        <c:ser>
          <c:idx val="0"/>
          <c:order val="0"/>
          <c:tx>
            <c:strRef>
              <c:f>Flujo!$B$1</c:f>
              <c:strCache>
                <c:ptCount val="1"/>
                <c:pt idx="0">
                  <c:v>Flujo anual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Flujo!$A$2:$A$26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xVal>
          <c:yVal>
            <c:numRef>
              <c:f>Flujo!$B$2:$B$26</c:f>
              <c:numCache>
                <c:formatCode>#,##0</c:formatCode>
                <c:ptCount val="25"/>
                <c:pt idx="0">
                  <c:v>337796.16</c:v>
                </c:pt>
                <c:pt idx="1">
                  <c:v>332085.15428571432</c:v>
                </c:pt>
                <c:pt idx="2">
                  <c:v>308363.03999999998</c:v>
                </c:pt>
                <c:pt idx="3">
                  <c:v>297545.45333333331</c:v>
                </c:pt>
                <c:pt idx="4">
                  <c:v>294086.71999999997</c:v>
                </c:pt>
                <c:pt idx="5">
                  <c:v>288229.09333333332</c:v>
                </c:pt>
                <c:pt idx="6">
                  <c:v>354257.76</c:v>
                </c:pt>
                <c:pt idx="7">
                  <c:v>404343.88571428589</c:v>
                </c:pt>
                <c:pt idx="8">
                  <c:v>472895.68640000001</c:v>
                </c:pt>
                <c:pt idx="9">
                  <c:v>534095.42857142852</c:v>
                </c:pt>
                <c:pt idx="10">
                  <c:v>548921.43999999994</c:v>
                </c:pt>
                <c:pt idx="11">
                  <c:v>546659.39428571425</c:v>
                </c:pt>
                <c:pt idx="12">
                  <c:v>525788.35199999844</c:v>
                </c:pt>
                <c:pt idx="13">
                  <c:v>424291.71619047626</c:v>
                </c:pt>
                <c:pt idx="14">
                  <c:v>404718.75200000004</c:v>
                </c:pt>
                <c:pt idx="15">
                  <c:v>348062.85714285716</c:v>
                </c:pt>
                <c:pt idx="16">
                  <c:v>317214.71999999997</c:v>
                </c:pt>
                <c:pt idx="17">
                  <c:v>217015.42857142858</c:v>
                </c:pt>
                <c:pt idx="18">
                  <c:v>201173.92</c:v>
                </c:pt>
                <c:pt idx="19">
                  <c:v>158592.19047619047</c:v>
                </c:pt>
                <c:pt idx="20">
                  <c:v>161378.72</c:v>
                </c:pt>
                <c:pt idx="21">
                  <c:v>182915.04761904763</c:v>
                </c:pt>
                <c:pt idx="22">
                  <c:v>158649.92000000001</c:v>
                </c:pt>
                <c:pt idx="23">
                  <c:v>159746.85714285713</c:v>
                </c:pt>
                <c:pt idx="24">
                  <c:v>112073.60000000001</c:v>
                </c:pt>
              </c:numCache>
            </c:numRef>
          </c:yVal>
          <c:smooth val="1"/>
        </c:ser>
        <c:axId val="142358784"/>
        <c:axId val="142364672"/>
      </c:scatterChart>
      <c:valAx>
        <c:axId val="142358784"/>
        <c:scaling>
          <c:orientation val="minMax"/>
          <c:max val="2018"/>
          <c:min val="1994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2364672"/>
        <c:crosses val="autoZero"/>
        <c:crossBetween val="midCat"/>
        <c:majorUnit val="1"/>
      </c:valAx>
      <c:valAx>
        <c:axId val="1423646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2358784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8.7609645738884814E-3"/>
                <c:y val="0.10733476032894022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</c:dispUnitsLbl>
        </c:dispUnits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333" r="0.75000000000000333" t="1" header="0" footer="0"/>
    <c:pageSetup/>
  </c:printSettings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4">
  <dgm:title val=""/>
  <dgm:desc val=""/>
  <dgm:catLst>
    <dgm:cat type="colorful" pri="10400"/>
  </dgm:catLst>
  <dgm:styleLbl name="node0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4"/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4"/>
      <a:schemeClr val="accent5"/>
    </dgm:fillClrLst>
    <dgm:linClrLst>
      <a:schemeClr val="accent4"/>
      <a:schemeClr val="accent5"/>
    </dgm:linClrLst>
    <dgm:effectClrLst/>
    <dgm:txLinClrLst/>
    <dgm:txFillClrLst/>
    <dgm:txEffectClrLst/>
  </dgm:styleLbl>
  <dgm:styleLbl name="lnNode1">
    <dgm:fillClrLst>
      <a:schemeClr val="accent4"/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4">
        <a:alpha val="50000"/>
      </a:schemeClr>
      <a:schemeClr val="accent5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4">
        <a:tint val="50000"/>
      </a:schemeClr>
      <a:schemeClr val="accent5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4">
        <a:tint val="50000"/>
      </a:schemeClr>
      <a:schemeClr val="accent5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4">
        <a:tint val="50000"/>
      </a:schemeClr>
      <a:schemeClr val="accent5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4"/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4"/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4"/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4"/>
      <a:schemeClr val="accent5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4"/>
    </dgm:fillClrLst>
    <dgm:linClrLst meth="repeat">
      <a:schemeClr val="accent4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5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4"/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4">
        <a:tint val="9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4">
        <a:tint val="50000"/>
      </a:schemeClr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4">
        <a:tint val="40000"/>
        <a:alpha val="90000"/>
      </a:schemeClr>
      <a:schemeClr val="accent5">
        <a:tint val="40000"/>
        <a:alpha val="90000"/>
      </a:schemeClr>
    </dgm:fillClrLst>
    <dgm:linClrLst>
      <a:schemeClr val="accent4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4">
        <a:tint val="40000"/>
        <a:alpha val="90000"/>
      </a:schemeClr>
      <a:schemeClr val="accent5">
        <a:tint val="40000"/>
        <a:alpha val="90000"/>
      </a:schemeClr>
    </dgm:fillClrLst>
    <dgm:linClrLst>
      <a:schemeClr val="accent4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4">
        <a:tint val="40000"/>
        <a:alpha val="90000"/>
      </a:schemeClr>
      <a:schemeClr val="accent5">
        <a:tint val="40000"/>
        <a:alpha val="90000"/>
      </a:schemeClr>
    </dgm:fillClrLst>
    <dgm:linClrLst>
      <a:schemeClr val="accent4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4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4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4">
        <a:tint val="50000"/>
        <a:alpha val="40000"/>
      </a:schemeClr>
    </dgm:fillClrLst>
    <dgm:linClrLst meth="repeat">
      <a:schemeClr val="accent4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4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D151ACE8-4446-47AD-A1B8-F7FC6BE21768}" type="doc">
      <dgm:prSet loTypeId="urn:microsoft.com/office/officeart/2005/8/layout/chevron2" loCatId="list" qsTypeId="urn:microsoft.com/office/officeart/2005/8/quickstyle/simple1" qsCatId="simple" csTypeId="urn:microsoft.com/office/officeart/2005/8/colors/colorful4" csCatId="colorful" phldr="1"/>
      <dgm:spPr/>
      <dgm:t>
        <a:bodyPr/>
        <a:lstStyle/>
        <a:p>
          <a:endParaRPr lang="es-MX"/>
        </a:p>
      </dgm:t>
    </dgm:pt>
    <dgm:pt modelId="{72965452-AB89-450C-83CD-1F1B04E1DAA5}">
      <dgm:prSet phldrT="[Texto]"/>
      <dgm:spPr/>
      <dgm:t>
        <a:bodyPr/>
        <a:lstStyle/>
        <a:p>
          <a:r>
            <a:rPr lang="es-MX"/>
            <a:t>100%</a:t>
          </a:r>
        </a:p>
      </dgm:t>
    </dgm:pt>
    <dgm:pt modelId="{C6EC74BD-01C6-4E18-AB0A-8F9955F0400F}" type="parTrans" cxnId="{E002CCB3-7521-4607-AEA4-286E178C21BA}">
      <dgm:prSet/>
      <dgm:spPr/>
      <dgm:t>
        <a:bodyPr/>
        <a:lstStyle/>
        <a:p>
          <a:endParaRPr lang="es-MX"/>
        </a:p>
      </dgm:t>
    </dgm:pt>
    <dgm:pt modelId="{C906C6AF-DC34-40C0-9CE6-6C05CC377478}" type="sibTrans" cxnId="{E002CCB3-7521-4607-AEA4-286E178C21BA}">
      <dgm:prSet/>
      <dgm:spPr/>
      <dgm:t>
        <a:bodyPr/>
        <a:lstStyle/>
        <a:p>
          <a:endParaRPr lang="es-MX"/>
        </a:p>
      </dgm:t>
    </dgm:pt>
    <dgm:pt modelId="{EE2BAAEC-F7A4-4555-9BF5-A722DB69D509}">
      <dgm:prSet phldrT="[Texto]"/>
      <dgm:spPr>
        <a:noFill/>
      </dgm:spPr>
      <dgm:t>
        <a:bodyPr/>
        <a:lstStyle/>
        <a:p>
          <a:r>
            <a:rPr lang="es-MX"/>
            <a:t>Población total de EE.UU.</a:t>
          </a:r>
          <a:br>
            <a:rPr lang="es-MX"/>
          </a:br>
          <a:r>
            <a:rPr lang="es-MX"/>
            <a:t>323.16 millones.</a:t>
          </a:r>
        </a:p>
      </dgm:t>
    </dgm:pt>
    <dgm:pt modelId="{46D88B62-1E87-48E1-932E-068579C738CD}" type="parTrans" cxnId="{3B54EE8F-FC20-491A-85E6-E19A3D27158C}">
      <dgm:prSet/>
      <dgm:spPr/>
      <dgm:t>
        <a:bodyPr/>
        <a:lstStyle/>
        <a:p>
          <a:endParaRPr lang="es-MX"/>
        </a:p>
      </dgm:t>
    </dgm:pt>
    <dgm:pt modelId="{CC128BB3-EBE7-496F-A4EB-847F59D510E0}" type="sibTrans" cxnId="{3B54EE8F-FC20-491A-85E6-E19A3D27158C}">
      <dgm:prSet/>
      <dgm:spPr/>
      <dgm:t>
        <a:bodyPr/>
        <a:lstStyle/>
        <a:p>
          <a:endParaRPr lang="es-MX"/>
        </a:p>
      </dgm:t>
    </dgm:pt>
    <dgm:pt modelId="{15FAAB5C-857D-4686-BB68-AA5157B98614}">
      <dgm:prSet phldrT="[Texto]"/>
      <dgm:spPr/>
      <dgm:t>
        <a:bodyPr/>
        <a:lstStyle/>
        <a:p>
          <a:r>
            <a:rPr lang="es-MX"/>
            <a:t>11.4%</a:t>
          </a:r>
        </a:p>
      </dgm:t>
    </dgm:pt>
    <dgm:pt modelId="{30BC321B-3355-4B49-A3A1-C569508EB3CA}" type="parTrans" cxnId="{F4FCDBB0-D230-4146-A406-8CEC66D43307}">
      <dgm:prSet/>
      <dgm:spPr/>
      <dgm:t>
        <a:bodyPr/>
        <a:lstStyle/>
        <a:p>
          <a:endParaRPr lang="es-MX"/>
        </a:p>
      </dgm:t>
    </dgm:pt>
    <dgm:pt modelId="{231C2CD1-F060-4F18-B865-490EB14AB625}" type="sibTrans" cxnId="{F4FCDBB0-D230-4146-A406-8CEC66D43307}">
      <dgm:prSet/>
      <dgm:spPr/>
      <dgm:t>
        <a:bodyPr/>
        <a:lstStyle/>
        <a:p>
          <a:endParaRPr lang="es-MX"/>
        </a:p>
      </dgm:t>
    </dgm:pt>
    <dgm:pt modelId="{A1C979FC-CA85-4DBF-9EA4-384EAF54204C}">
      <dgm:prSet phldrT="[Texto]"/>
      <dgm:spPr>
        <a:noFill/>
      </dgm:spPr>
      <dgm:t>
        <a:bodyPr/>
        <a:lstStyle/>
        <a:p>
          <a:r>
            <a:rPr lang="es-MX"/>
            <a:t>Población de origen mexicano que vive en EE.UU.</a:t>
          </a:r>
          <a:br>
            <a:rPr lang="es-MX"/>
          </a:br>
          <a:r>
            <a:rPr lang="es-MX"/>
            <a:t>36.97 millones.</a:t>
          </a:r>
        </a:p>
      </dgm:t>
    </dgm:pt>
    <dgm:pt modelId="{AF35D2FD-8A22-49E4-9574-FF9AB8D338F5}" type="parTrans" cxnId="{A7226FF9-DDAE-42AA-80E9-182A577A7342}">
      <dgm:prSet/>
      <dgm:spPr/>
      <dgm:t>
        <a:bodyPr/>
        <a:lstStyle/>
        <a:p>
          <a:endParaRPr lang="es-MX"/>
        </a:p>
      </dgm:t>
    </dgm:pt>
    <dgm:pt modelId="{E53E6EDE-3E71-4E04-A7C0-D32087E6B6CF}" type="sibTrans" cxnId="{A7226FF9-DDAE-42AA-80E9-182A577A7342}">
      <dgm:prSet/>
      <dgm:spPr/>
      <dgm:t>
        <a:bodyPr/>
        <a:lstStyle/>
        <a:p>
          <a:endParaRPr lang="es-MX"/>
        </a:p>
      </dgm:t>
    </dgm:pt>
    <dgm:pt modelId="{6D37DA5B-970B-411B-BB95-B8CFB84A5441}">
      <dgm:prSet phldrT="[Texto]"/>
      <dgm:spPr/>
      <dgm:t>
        <a:bodyPr/>
        <a:lstStyle/>
        <a:p>
          <a:r>
            <a:rPr lang="es-MX"/>
            <a:t>33.2%</a:t>
          </a:r>
        </a:p>
      </dgm:t>
    </dgm:pt>
    <dgm:pt modelId="{FE47049D-AA0A-40AF-B868-F6CA6A24A3A1}" type="parTrans" cxnId="{5D81961D-3694-4424-ADE7-78C7673BD86D}">
      <dgm:prSet/>
      <dgm:spPr/>
      <dgm:t>
        <a:bodyPr/>
        <a:lstStyle/>
        <a:p>
          <a:endParaRPr lang="es-MX"/>
        </a:p>
      </dgm:t>
    </dgm:pt>
    <dgm:pt modelId="{9A95430C-786A-4A3A-9150-74646DE78A00}" type="sibTrans" cxnId="{5D81961D-3694-4424-ADE7-78C7673BD86D}">
      <dgm:prSet/>
      <dgm:spPr/>
      <dgm:t>
        <a:bodyPr/>
        <a:lstStyle/>
        <a:p>
          <a:endParaRPr lang="es-MX"/>
        </a:p>
      </dgm:t>
    </dgm:pt>
    <dgm:pt modelId="{60141284-3007-4359-BAFB-522A8AF971D4}">
      <dgm:prSet phldrT="[Texto]"/>
      <dgm:spPr>
        <a:noFill/>
      </dgm:spPr>
      <dgm:t>
        <a:bodyPr/>
        <a:lstStyle/>
        <a:p>
          <a:r>
            <a:rPr lang="es-MX"/>
            <a:t>Migrantes nacidos en México que viven en EE.UU.</a:t>
          </a:r>
          <a:br>
            <a:rPr lang="es-MX"/>
          </a:br>
          <a:r>
            <a:rPr lang="es-MX"/>
            <a:t>12.26 millones.</a:t>
          </a:r>
        </a:p>
      </dgm:t>
    </dgm:pt>
    <dgm:pt modelId="{D5DFFB22-0592-428B-B54C-40D3201EBEBC}" type="parTrans" cxnId="{6CC03D0D-CCE6-4226-802A-938A9CA878AE}">
      <dgm:prSet/>
      <dgm:spPr/>
      <dgm:t>
        <a:bodyPr/>
        <a:lstStyle/>
        <a:p>
          <a:endParaRPr lang="es-MX"/>
        </a:p>
      </dgm:t>
    </dgm:pt>
    <dgm:pt modelId="{2CE336C1-1728-4579-B0AA-45F53C8D34D0}" type="sibTrans" cxnId="{6CC03D0D-CCE6-4226-802A-938A9CA878AE}">
      <dgm:prSet/>
      <dgm:spPr/>
      <dgm:t>
        <a:bodyPr/>
        <a:lstStyle/>
        <a:p>
          <a:endParaRPr lang="es-MX"/>
        </a:p>
      </dgm:t>
    </dgm:pt>
    <dgm:pt modelId="{261825DE-4617-4514-92F2-99EF4A5FD5E3}">
      <dgm:prSet phldrT="[Texto]"/>
      <dgm:spPr/>
      <dgm:t>
        <a:bodyPr/>
        <a:lstStyle/>
        <a:p>
          <a:r>
            <a:rPr lang="es-MX"/>
            <a:t>8.3%</a:t>
          </a:r>
        </a:p>
      </dgm:t>
    </dgm:pt>
    <dgm:pt modelId="{9DD94E58-45D3-49EE-8577-893EA5E508FE}" type="parTrans" cxnId="{C367E980-1F1F-410B-82A5-339B0C8D48B9}">
      <dgm:prSet/>
      <dgm:spPr/>
      <dgm:t>
        <a:bodyPr/>
        <a:lstStyle/>
        <a:p>
          <a:endParaRPr lang="es-MX"/>
        </a:p>
      </dgm:t>
    </dgm:pt>
    <dgm:pt modelId="{3D6BB0E8-F824-4DA7-85AA-C87F9C1EA1E8}" type="sibTrans" cxnId="{C367E980-1F1F-410B-82A5-339B0C8D48B9}">
      <dgm:prSet/>
      <dgm:spPr/>
      <dgm:t>
        <a:bodyPr/>
        <a:lstStyle/>
        <a:p>
          <a:endParaRPr lang="es-MX"/>
        </a:p>
      </dgm:t>
    </dgm:pt>
    <dgm:pt modelId="{AB9EF3DE-0A12-4F03-A6D5-22CC43FCB375}">
      <dgm:prSet phldrT="[Texto]"/>
      <dgm:spPr>
        <a:noFill/>
      </dgm:spPr>
      <dgm:t>
        <a:bodyPr/>
        <a:lstStyle/>
        <a:p>
          <a:r>
            <a:rPr lang="es-MX"/>
            <a:t>Migrantes nacidos en Guanajuato que viven en EE.UU.	   1 millón de personas.</a:t>
          </a:r>
        </a:p>
      </dgm:t>
    </dgm:pt>
    <dgm:pt modelId="{EFC5809D-39ED-4441-828D-09B0D2CAE803}" type="parTrans" cxnId="{122598B9-34BE-450F-8FCC-C51EEC81308E}">
      <dgm:prSet/>
      <dgm:spPr/>
      <dgm:t>
        <a:bodyPr/>
        <a:lstStyle/>
        <a:p>
          <a:endParaRPr lang="es-MX"/>
        </a:p>
      </dgm:t>
    </dgm:pt>
    <dgm:pt modelId="{9C89212E-2355-469C-960C-C040268B03D0}" type="sibTrans" cxnId="{122598B9-34BE-450F-8FCC-C51EEC81308E}">
      <dgm:prSet/>
      <dgm:spPr/>
      <dgm:t>
        <a:bodyPr/>
        <a:lstStyle/>
        <a:p>
          <a:endParaRPr lang="es-MX"/>
        </a:p>
      </dgm:t>
    </dgm:pt>
    <dgm:pt modelId="{EC1D3CF0-DB21-4DE5-98B2-5DB88DB24169}" type="pres">
      <dgm:prSet presAssocID="{D151ACE8-4446-47AD-A1B8-F7FC6BE21768}" presName="linearFlow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s-MX"/>
        </a:p>
      </dgm:t>
    </dgm:pt>
    <dgm:pt modelId="{22D48022-4C65-4C4E-BB40-979DCD86F9D2}" type="pres">
      <dgm:prSet presAssocID="{72965452-AB89-450C-83CD-1F1B04E1DAA5}" presName="composite" presStyleCnt="0"/>
      <dgm:spPr/>
    </dgm:pt>
    <dgm:pt modelId="{DC314F87-B712-40CF-BBF7-0AC7342F3FFA}" type="pres">
      <dgm:prSet presAssocID="{72965452-AB89-450C-83CD-1F1B04E1DAA5}" presName="parentText" presStyleLbl="alignNode1" presStyleIdx="0" presStyleCnt="4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742A6534-D666-4D27-B1D6-B49DF2175882}" type="pres">
      <dgm:prSet presAssocID="{72965452-AB89-450C-83CD-1F1B04E1DAA5}" presName="descendantText" presStyleLbl="alignAcc1" presStyleIdx="0" presStyleCnt="4">
        <dgm:presLayoutVars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3D018A32-D009-41FA-BDB6-B8F1218F98FD}" type="pres">
      <dgm:prSet presAssocID="{C906C6AF-DC34-40C0-9CE6-6C05CC377478}" presName="sp" presStyleCnt="0"/>
      <dgm:spPr/>
    </dgm:pt>
    <dgm:pt modelId="{A25C5ABF-CE17-4D73-A597-D927B340C0FB}" type="pres">
      <dgm:prSet presAssocID="{15FAAB5C-857D-4686-BB68-AA5157B98614}" presName="composite" presStyleCnt="0"/>
      <dgm:spPr/>
    </dgm:pt>
    <dgm:pt modelId="{36D86B6C-0046-4F48-9D6C-EB53C80FA653}" type="pres">
      <dgm:prSet presAssocID="{15FAAB5C-857D-4686-BB68-AA5157B98614}" presName="parentText" presStyleLbl="alignNode1" presStyleIdx="1" presStyleCnt="4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E56AB3A7-B5C2-4CBA-9A9A-C597004754C1}" type="pres">
      <dgm:prSet presAssocID="{15FAAB5C-857D-4686-BB68-AA5157B98614}" presName="descendantText" presStyleLbl="alignAcc1" presStyleIdx="1" presStyleCnt="4">
        <dgm:presLayoutVars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06413E93-0041-47E8-B614-D9A158BF9DCE}" type="pres">
      <dgm:prSet presAssocID="{231C2CD1-F060-4F18-B865-490EB14AB625}" presName="sp" presStyleCnt="0"/>
      <dgm:spPr/>
    </dgm:pt>
    <dgm:pt modelId="{FC196B5D-C9F4-4215-BBE3-D2662F30D857}" type="pres">
      <dgm:prSet presAssocID="{6D37DA5B-970B-411B-BB95-B8CFB84A5441}" presName="composite" presStyleCnt="0"/>
      <dgm:spPr/>
    </dgm:pt>
    <dgm:pt modelId="{B422CB0E-54A9-47C7-814F-D2C2B2FEEE32}" type="pres">
      <dgm:prSet presAssocID="{6D37DA5B-970B-411B-BB95-B8CFB84A5441}" presName="parentText" presStyleLbl="alignNode1" presStyleIdx="2" presStyleCnt="4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98C5CEAB-577F-4979-8AE6-6CBDD8A415A5}" type="pres">
      <dgm:prSet presAssocID="{6D37DA5B-970B-411B-BB95-B8CFB84A5441}" presName="descendantText" presStyleLbl="alignAcc1" presStyleIdx="2" presStyleCnt="4">
        <dgm:presLayoutVars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2DD5C91A-1FF6-41DC-A8A9-170DFE894B3A}" type="pres">
      <dgm:prSet presAssocID="{9A95430C-786A-4A3A-9150-74646DE78A00}" presName="sp" presStyleCnt="0"/>
      <dgm:spPr/>
    </dgm:pt>
    <dgm:pt modelId="{4ABBCA1B-353F-4F31-A3B9-D055A1758286}" type="pres">
      <dgm:prSet presAssocID="{261825DE-4617-4514-92F2-99EF4A5FD5E3}" presName="composite" presStyleCnt="0"/>
      <dgm:spPr/>
    </dgm:pt>
    <dgm:pt modelId="{8E3DCB5C-57FC-4F6A-9139-C7004980E230}" type="pres">
      <dgm:prSet presAssocID="{261825DE-4617-4514-92F2-99EF4A5FD5E3}" presName="parentText" presStyleLbl="alignNode1" presStyleIdx="3" presStyleCnt="4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E0859456-CA7A-4D47-9A14-6ADC136387E5}" type="pres">
      <dgm:prSet presAssocID="{261825DE-4617-4514-92F2-99EF4A5FD5E3}" presName="descendantText" presStyleLbl="alignAcc1" presStyleIdx="3" presStyleCnt="4">
        <dgm:presLayoutVars>
          <dgm:bulletEnabled val="1"/>
        </dgm:presLayoutVars>
      </dgm:prSet>
      <dgm:spPr/>
      <dgm:t>
        <a:bodyPr/>
        <a:lstStyle/>
        <a:p>
          <a:endParaRPr lang="es-MX"/>
        </a:p>
      </dgm:t>
    </dgm:pt>
  </dgm:ptLst>
  <dgm:cxnLst>
    <dgm:cxn modelId="{7B029CFF-A880-464A-B2C2-16287C71E5EF}" type="presOf" srcId="{261825DE-4617-4514-92F2-99EF4A5FD5E3}" destId="{8E3DCB5C-57FC-4F6A-9139-C7004980E230}" srcOrd="0" destOrd="0" presId="urn:microsoft.com/office/officeart/2005/8/layout/chevron2"/>
    <dgm:cxn modelId="{5D81961D-3694-4424-ADE7-78C7673BD86D}" srcId="{D151ACE8-4446-47AD-A1B8-F7FC6BE21768}" destId="{6D37DA5B-970B-411B-BB95-B8CFB84A5441}" srcOrd="2" destOrd="0" parTransId="{FE47049D-AA0A-40AF-B868-F6CA6A24A3A1}" sibTransId="{9A95430C-786A-4A3A-9150-74646DE78A00}"/>
    <dgm:cxn modelId="{A7226FF9-DDAE-42AA-80E9-182A577A7342}" srcId="{15FAAB5C-857D-4686-BB68-AA5157B98614}" destId="{A1C979FC-CA85-4DBF-9EA4-384EAF54204C}" srcOrd="0" destOrd="0" parTransId="{AF35D2FD-8A22-49E4-9574-FF9AB8D338F5}" sibTransId="{E53E6EDE-3E71-4E04-A7C0-D32087E6B6CF}"/>
    <dgm:cxn modelId="{C367E980-1F1F-410B-82A5-339B0C8D48B9}" srcId="{D151ACE8-4446-47AD-A1B8-F7FC6BE21768}" destId="{261825DE-4617-4514-92F2-99EF4A5FD5E3}" srcOrd="3" destOrd="0" parTransId="{9DD94E58-45D3-49EE-8577-893EA5E508FE}" sibTransId="{3D6BB0E8-F824-4DA7-85AA-C87F9C1EA1E8}"/>
    <dgm:cxn modelId="{7E2ECBB7-8092-46E4-8ADF-406CB3940E10}" type="presOf" srcId="{6D37DA5B-970B-411B-BB95-B8CFB84A5441}" destId="{B422CB0E-54A9-47C7-814F-D2C2B2FEEE32}" srcOrd="0" destOrd="0" presId="urn:microsoft.com/office/officeart/2005/8/layout/chevron2"/>
    <dgm:cxn modelId="{00A9966B-A3C4-41EC-9E83-48CDEAFD14CB}" type="presOf" srcId="{EE2BAAEC-F7A4-4555-9BF5-A722DB69D509}" destId="{742A6534-D666-4D27-B1D6-B49DF2175882}" srcOrd="0" destOrd="0" presId="urn:microsoft.com/office/officeart/2005/8/layout/chevron2"/>
    <dgm:cxn modelId="{E002CCB3-7521-4607-AEA4-286E178C21BA}" srcId="{D151ACE8-4446-47AD-A1B8-F7FC6BE21768}" destId="{72965452-AB89-450C-83CD-1F1B04E1DAA5}" srcOrd="0" destOrd="0" parTransId="{C6EC74BD-01C6-4E18-AB0A-8F9955F0400F}" sibTransId="{C906C6AF-DC34-40C0-9CE6-6C05CC377478}"/>
    <dgm:cxn modelId="{3B54EE8F-FC20-491A-85E6-E19A3D27158C}" srcId="{72965452-AB89-450C-83CD-1F1B04E1DAA5}" destId="{EE2BAAEC-F7A4-4555-9BF5-A722DB69D509}" srcOrd="0" destOrd="0" parTransId="{46D88B62-1E87-48E1-932E-068579C738CD}" sibTransId="{CC128BB3-EBE7-496F-A4EB-847F59D510E0}"/>
    <dgm:cxn modelId="{F4FCDBB0-D230-4146-A406-8CEC66D43307}" srcId="{D151ACE8-4446-47AD-A1B8-F7FC6BE21768}" destId="{15FAAB5C-857D-4686-BB68-AA5157B98614}" srcOrd="1" destOrd="0" parTransId="{30BC321B-3355-4B49-A3A1-C569508EB3CA}" sibTransId="{231C2CD1-F060-4F18-B865-490EB14AB625}"/>
    <dgm:cxn modelId="{5ACB92C2-1CA2-42A9-AC29-2E1E429BCEFE}" type="presOf" srcId="{AB9EF3DE-0A12-4F03-A6D5-22CC43FCB375}" destId="{E0859456-CA7A-4D47-9A14-6ADC136387E5}" srcOrd="0" destOrd="0" presId="urn:microsoft.com/office/officeart/2005/8/layout/chevron2"/>
    <dgm:cxn modelId="{BEF30F57-C413-4F48-B10D-A31FB2073BBC}" type="presOf" srcId="{A1C979FC-CA85-4DBF-9EA4-384EAF54204C}" destId="{E56AB3A7-B5C2-4CBA-9A9A-C597004754C1}" srcOrd="0" destOrd="0" presId="urn:microsoft.com/office/officeart/2005/8/layout/chevron2"/>
    <dgm:cxn modelId="{6CC03D0D-CCE6-4226-802A-938A9CA878AE}" srcId="{6D37DA5B-970B-411B-BB95-B8CFB84A5441}" destId="{60141284-3007-4359-BAFB-522A8AF971D4}" srcOrd="0" destOrd="0" parTransId="{D5DFFB22-0592-428B-B54C-40D3201EBEBC}" sibTransId="{2CE336C1-1728-4579-B0AA-45F53C8D34D0}"/>
    <dgm:cxn modelId="{B74A3121-0934-4668-973E-2698C365D27B}" type="presOf" srcId="{D151ACE8-4446-47AD-A1B8-F7FC6BE21768}" destId="{EC1D3CF0-DB21-4DE5-98B2-5DB88DB24169}" srcOrd="0" destOrd="0" presId="urn:microsoft.com/office/officeart/2005/8/layout/chevron2"/>
    <dgm:cxn modelId="{C3A46009-FE10-4835-874E-B9975D94EF3A}" type="presOf" srcId="{60141284-3007-4359-BAFB-522A8AF971D4}" destId="{98C5CEAB-577F-4979-8AE6-6CBDD8A415A5}" srcOrd="0" destOrd="0" presId="urn:microsoft.com/office/officeart/2005/8/layout/chevron2"/>
    <dgm:cxn modelId="{B9F9A369-16E9-4A89-9D22-BF628902CC5C}" type="presOf" srcId="{15FAAB5C-857D-4686-BB68-AA5157B98614}" destId="{36D86B6C-0046-4F48-9D6C-EB53C80FA653}" srcOrd="0" destOrd="0" presId="urn:microsoft.com/office/officeart/2005/8/layout/chevron2"/>
    <dgm:cxn modelId="{122598B9-34BE-450F-8FCC-C51EEC81308E}" srcId="{261825DE-4617-4514-92F2-99EF4A5FD5E3}" destId="{AB9EF3DE-0A12-4F03-A6D5-22CC43FCB375}" srcOrd="0" destOrd="0" parTransId="{EFC5809D-39ED-4441-828D-09B0D2CAE803}" sibTransId="{9C89212E-2355-469C-960C-C040268B03D0}"/>
    <dgm:cxn modelId="{5C0E5A26-1499-4CFC-95B9-8CB13439C7DB}" type="presOf" srcId="{72965452-AB89-450C-83CD-1F1B04E1DAA5}" destId="{DC314F87-B712-40CF-BBF7-0AC7342F3FFA}" srcOrd="0" destOrd="0" presId="urn:microsoft.com/office/officeart/2005/8/layout/chevron2"/>
    <dgm:cxn modelId="{611FFD65-A87B-4935-B84C-EE15339B5913}" type="presParOf" srcId="{EC1D3CF0-DB21-4DE5-98B2-5DB88DB24169}" destId="{22D48022-4C65-4C4E-BB40-979DCD86F9D2}" srcOrd="0" destOrd="0" presId="urn:microsoft.com/office/officeart/2005/8/layout/chevron2"/>
    <dgm:cxn modelId="{F47139B7-58D6-4E62-8A7C-384B496C3157}" type="presParOf" srcId="{22D48022-4C65-4C4E-BB40-979DCD86F9D2}" destId="{DC314F87-B712-40CF-BBF7-0AC7342F3FFA}" srcOrd="0" destOrd="0" presId="urn:microsoft.com/office/officeart/2005/8/layout/chevron2"/>
    <dgm:cxn modelId="{F6121536-8455-44C5-A9F7-CD1F54A14229}" type="presParOf" srcId="{22D48022-4C65-4C4E-BB40-979DCD86F9D2}" destId="{742A6534-D666-4D27-B1D6-B49DF2175882}" srcOrd="1" destOrd="0" presId="urn:microsoft.com/office/officeart/2005/8/layout/chevron2"/>
    <dgm:cxn modelId="{20FC6A92-8086-4B9C-AEF2-928B828DC537}" type="presParOf" srcId="{EC1D3CF0-DB21-4DE5-98B2-5DB88DB24169}" destId="{3D018A32-D009-41FA-BDB6-B8F1218F98FD}" srcOrd="1" destOrd="0" presId="urn:microsoft.com/office/officeart/2005/8/layout/chevron2"/>
    <dgm:cxn modelId="{8DD72263-A28D-4E18-A0BC-D3CE90C1B75F}" type="presParOf" srcId="{EC1D3CF0-DB21-4DE5-98B2-5DB88DB24169}" destId="{A25C5ABF-CE17-4D73-A597-D927B340C0FB}" srcOrd="2" destOrd="0" presId="urn:microsoft.com/office/officeart/2005/8/layout/chevron2"/>
    <dgm:cxn modelId="{BCB6BFAF-89B4-4AAB-A297-D551E1426C57}" type="presParOf" srcId="{A25C5ABF-CE17-4D73-A597-D927B340C0FB}" destId="{36D86B6C-0046-4F48-9D6C-EB53C80FA653}" srcOrd="0" destOrd="0" presId="urn:microsoft.com/office/officeart/2005/8/layout/chevron2"/>
    <dgm:cxn modelId="{A0FA78A5-E487-424B-A369-6CCFC4B789E8}" type="presParOf" srcId="{A25C5ABF-CE17-4D73-A597-D927B340C0FB}" destId="{E56AB3A7-B5C2-4CBA-9A9A-C597004754C1}" srcOrd="1" destOrd="0" presId="urn:microsoft.com/office/officeart/2005/8/layout/chevron2"/>
    <dgm:cxn modelId="{D2C2FFF2-21E6-4CE5-9A03-C12BCB45566C}" type="presParOf" srcId="{EC1D3CF0-DB21-4DE5-98B2-5DB88DB24169}" destId="{06413E93-0041-47E8-B614-D9A158BF9DCE}" srcOrd="3" destOrd="0" presId="urn:microsoft.com/office/officeart/2005/8/layout/chevron2"/>
    <dgm:cxn modelId="{A67633CF-243F-4075-A440-CD3C85299A48}" type="presParOf" srcId="{EC1D3CF0-DB21-4DE5-98B2-5DB88DB24169}" destId="{FC196B5D-C9F4-4215-BBE3-D2662F30D857}" srcOrd="4" destOrd="0" presId="urn:microsoft.com/office/officeart/2005/8/layout/chevron2"/>
    <dgm:cxn modelId="{3BF6D03E-1F3A-4995-8BC3-B33A30E886E0}" type="presParOf" srcId="{FC196B5D-C9F4-4215-BBE3-D2662F30D857}" destId="{B422CB0E-54A9-47C7-814F-D2C2B2FEEE32}" srcOrd="0" destOrd="0" presId="urn:microsoft.com/office/officeart/2005/8/layout/chevron2"/>
    <dgm:cxn modelId="{BD2804D8-457D-47D9-A375-6F2B838F021E}" type="presParOf" srcId="{FC196B5D-C9F4-4215-BBE3-D2662F30D857}" destId="{98C5CEAB-577F-4979-8AE6-6CBDD8A415A5}" srcOrd="1" destOrd="0" presId="urn:microsoft.com/office/officeart/2005/8/layout/chevron2"/>
    <dgm:cxn modelId="{7388A36E-57A3-4CE5-8C6F-CAAEB8619CDF}" type="presParOf" srcId="{EC1D3CF0-DB21-4DE5-98B2-5DB88DB24169}" destId="{2DD5C91A-1FF6-41DC-A8A9-170DFE894B3A}" srcOrd="5" destOrd="0" presId="urn:microsoft.com/office/officeart/2005/8/layout/chevron2"/>
    <dgm:cxn modelId="{182FC871-45DF-4932-9814-1D03498E38B3}" type="presParOf" srcId="{EC1D3CF0-DB21-4DE5-98B2-5DB88DB24169}" destId="{4ABBCA1B-353F-4F31-A3B9-D055A1758286}" srcOrd="6" destOrd="0" presId="urn:microsoft.com/office/officeart/2005/8/layout/chevron2"/>
    <dgm:cxn modelId="{85F1F972-812B-4973-A8C2-E2FAB3927929}" type="presParOf" srcId="{4ABBCA1B-353F-4F31-A3B9-D055A1758286}" destId="{8E3DCB5C-57FC-4F6A-9139-C7004980E230}" srcOrd="0" destOrd="0" presId="urn:microsoft.com/office/officeart/2005/8/layout/chevron2"/>
    <dgm:cxn modelId="{98A4F811-A10D-444A-BC44-E4BF81716AE1}" type="presParOf" srcId="{4ABBCA1B-353F-4F31-A3B9-D055A1758286}" destId="{E0859456-CA7A-4D47-9A14-6ADC136387E5}" srcOrd="1" destOrd="0" presId="urn:microsoft.com/office/officeart/2005/8/layout/chevron2"/>
  </dgm:cxnLst>
  <dgm:bg/>
  <dgm:whole/>
  <dgm:extLst>
    <a:ext uri="http://schemas.microsoft.com/office/drawing/2008/diagram">
      <dsp:dataModelExt xmlns:dsp="http://schemas.microsoft.com/office/drawing/2008/diagram" xmlns="" relId="rId6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  <dsp:sp modelId="{DC314F87-B712-40CF-BBF7-0AC7342F3FFA}">
      <dsp:nvSpPr>
        <dsp:cNvPr id="0" name=""/>
        <dsp:cNvSpPr/>
      </dsp:nvSpPr>
      <dsp:spPr>
        <a:xfrm rot="5400000">
          <a:off x="-157395" y="158796"/>
          <a:ext cx="1049305" cy="734514"/>
        </a:xfrm>
        <a:prstGeom prst="chevron">
          <a:avLst/>
        </a:prstGeom>
        <a:solidFill>
          <a:schemeClr val="accent4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4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2000" kern="1200"/>
            <a:t>100%</a:t>
          </a:r>
        </a:p>
      </dsp:txBody>
      <dsp:txXfrm rot="5400000">
        <a:off x="-157395" y="158796"/>
        <a:ext cx="1049305" cy="734514"/>
      </dsp:txXfrm>
    </dsp:sp>
    <dsp:sp modelId="{742A6534-D666-4D27-B1D6-B49DF2175882}">
      <dsp:nvSpPr>
        <dsp:cNvPr id="0" name=""/>
        <dsp:cNvSpPr/>
      </dsp:nvSpPr>
      <dsp:spPr>
        <a:xfrm rot="5400000">
          <a:off x="2927548" y="-2191633"/>
          <a:ext cx="682048" cy="5068116"/>
        </a:xfrm>
        <a:prstGeom prst="round2SameRect">
          <a:avLst/>
        </a:prstGeom>
        <a:noFill/>
        <a:ln w="25400" cap="flat" cmpd="sng" algn="ctr">
          <a:solidFill>
            <a:schemeClr val="accent4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8016" tIns="11430" rIns="11430" bIns="11430" numCol="1" spcCol="1270" anchor="ctr" anchorCtr="0">
          <a:noAutofit/>
        </a:bodyPr>
        <a:lstStyle/>
        <a:p>
          <a:pPr marL="171450" lvl="1" indent="-171450" algn="l" defTabSz="8001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MX" sz="1800" kern="1200"/>
            <a:t>Población total de EE.UU.</a:t>
          </a:r>
          <a:br>
            <a:rPr lang="es-MX" sz="1800" kern="1200"/>
          </a:br>
          <a:r>
            <a:rPr lang="es-MX" sz="1800" kern="1200"/>
            <a:t>323.16 millones.</a:t>
          </a:r>
        </a:p>
      </dsp:txBody>
      <dsp:txXfrm rot="5400000">
        <a:off x="2927548" y="-2191633"/>
        <a:ext cx="682048" cy="5068116"/>
      </dsp:txXfrm>
    </dsp:sp>
    <dsp:sp modelId="{36D86B6C-0046-4F48-9D6C-EB53C80FA653}">
      <dsp:nvSpPr>
        <dsp:cNvPr id="0" name=""/>
        <dsp:cNvSpPr/>
      </dsp:nvSpPr>
      <dsp:spPr>
        <a:xfrm rot="5400000">
          <a:off x="-157395" y="1058227"/>
          <a:ext cx="1049305" cy="734514"/>
        </a:xfrm>
        <a:prstGeom prst="chevron">
          <a:avLst/>
        </a:prstGeom>
        <a:solidFill>
          <a:schemeClr val="accent4">
            <a:hueOff val="-1488257"/>
            <a:satOff val="8966"/>
            <a:lumOff val="719"/>
            <a:alphaOff val="0"/>
          </a:schemeClr>
        </a:solidFill>
        <a:ln w="25400" cap="flat" cmpd="sng" algn="ctr">
          <a:solidFill>
            <a:schemeClr val="accent4">
              <a:hueOff val="-1488257"/>
              <a:satOff val="8966"/>
              <a:lumOff val="719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2000" kern="1200"/>
            <a:t>11.4%</a:t>
          </a:r>
        </a:p>
      </dsp:txBody>
      <dsp:txXfrm rot="5400000">
        <a:off x="-157395" y="1058227"/>
        <a:ext cx="1049305" cy="734514"/>
      </dsp:txXfrm>
    </dsp:sp>
    <dsp:sp modelId="{E56AB3A7-B5C2-4CBA-9A9A-C597004754C1}">
      <dsp:nvSpPr>
        <dsp:cNvPr id="0" name=""/>
        <dsp:cNvSpPr/>
      </dsp:nvSpPr>
      <dsp:spPr>
        <a:xfrm rot="5400000">
          <a:off x="2927548" y="-1292202"/>
          <a:ext cx="682048" cy="5068116"/>
        </a:xfrm>
        <a:prstGeom prst="round2SameRect">
          <a:avLst/>
        </a:prstGeom>
        <a:noFill/>
        <a:ln w="25400" cap="flat" cmpd="sng" algn="ctr">
          <a:solidFill>
            <a:schemeClr val="accent4">
              <a:hueOff val="-1488257"/>
              <a:satOff val="8966"/>
              <a:lumOff val="719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8016" tIns="11430" rIns="11430" bIns="11430" numCol="1" spcCol="1270" anchor="ctr" anchorCtr="0">
          <a:noAutofit/>
        </a:bodyPr>
        <a:lstStyle/>
        <a:p>
          <a:pPr marL="171450" lvl="1" indent="-171450" algn="l" defTabSz="8001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MX" sz="1800" kern="1200"/>
            <a:t>Población de origen mexicano que vive en EE.UU.</a:t>
          </a:r>
          <a:br>
            <a:rPr lang="es-MX" sz="1800" kern="1200"/>
          </a:br>
          <a:r>
            <a:rPr lang="es-MX" sz="1800" kern="1200"/>
            <a:t>36.97 millones.</a:t>
          </a:r>
        </a:p>
      </dsp:txBody>
      <dsp:txXfrm rot="5400000">
        <a:off x="2927548" y="-1292202"/>
        <a:ext cx="682048" cy="5068116"/>
      </dsp:txXfrm>
    </dsp:sp>
    <dsp:sp modelId="{B422CB0E-54A9-47C7-814F-D2C2B2FEEE32}">
      <dsp:nvSpPr>
        <dsp:cNvPr id="0" name=""/>
        <dsp:cNvSpPr/>
      </dsp:nvSpPr>
      <dsp:spPr>
        <a:xfrm rot="5400000">
          <a:off x="-157395" y="1957657"/>
          <a:ext cx="1049305" cy="734514"/>
        </a:xfrm>
        <a:prstGeom prst="chevron">
          <a:avLst/>
        </a:prstGeom>
        <a:solidFill>
          <a:schemeClr val="accent4">
            <a:hueOff val="-2976513"/>
            <a:satOff val="17933"/>
            <a:lumOff val="1437"/>
            <a:alphaOff val="0"/>
          </a:schemeClr>
        </a:solidFill>
        <a:ln w="25400" cap="flat" cmpd="sng" algn="ctr">
          <a:solidFill>
            <a:schemeClr val="accent4">
              <a:hueOff val="-2976513"/>
              <a:satOff val="17933"/>
              <a:lumOff val="1437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2000" kern="1200"/>
            <a:t>33.2%</a:t>
          </a:r>
        </a:p>
      </dsp:txBody>
      <dsp:txXfrm rot="5400000">
        <a:off x="-157395" y="1957657"/>
        <a:ext cx="1049305" cy="734514"/>
      </dsp:txXfrm>
    </dsp:sp>
    <dsp:sp modelId="{98C5CEAB-577F-4979-8AE6-6CBDD8A415A5}">
      <dsp:nvSpPr>
        <dsp:cNvPr id="0" name=""/>
        <dsp:cNvSpPr/>
      </dsp:nvSpPr>
      <dsp:spPr>
        <a:xfrm rot="5400000">
          <a:off x="2927548" y="-392772"/>
          <a:ext cx="682048" cy="5068116"/>
        </a:xfrm>
        <a:prstGeom prst="round2SameRect">
          <a:avLst/>
        </a:prstGeom>
        <a:noFill/>
        <a:ln w="25400" cap="flat" cmpd="sng" algn="ctr">
          <a:solidFill>
            <a:schemeClr val="accent4">
              <a:hueOff val="-2976513"/>
              <a:satOff val="17933"/>
              <a:lumOff val="1437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8016" tIns="11430" rIns="11430" bIns="11430" numCol="1" spcCol="1270" anchor="ctr" anchorCtr="0">
          <a:noAutofit/>
        </a:bodyPr>
        <a:lstStyle/>
        <a:p>
          <a:pPr marL="171450" lvl="1" indent="-171450" algn="l" defTabSz="8001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MX" sz="1800" kern="1200"/>
            <a:t>Migrantes nacidos en México que viven en EE.UU.</a:t>
          </a:r>
          <a:br>
            <a:rPr lang="es-MX" sz="1800" kern="1200"/>
          </a:br>
          <a:r>
            <a:rPr lang="es-MX" sz="1800" kern="1200"/>
            <a:t>12.26 millones.</a:t>
          </a:r>
        </a:p>
      </dsp:txBody>
      <dsp:txXfrm rot="5400000">
        <a:off x="2927548" y="-392772"/>
        <a:ext cx="682048" cy="5068116"/>
      </dsp:txXfrm>
    </dsp:sp>
    <dsp:sp modelId="{8E3DCB5C-57FC-4F6A-9139-C7004980E230}">
      <dsp:nvSpPr>
        <dsp:cNvPr id="0" name=""/>
        <dsp:cNvSpPr/>
      </dsp:nvSpPr>
      <dsp:spPr>
        <a:xfrm rot="5400000">
          <a:off x="-157395" y="2857088"/>
          <a:ext cx="1049305" cy="734514"/>
        </a:xfrm>
        <a:prstGeom prst="chevron">
          <a:avLst/>
        </a:prstGeom>
        <a:solidFill>
          <a:schemeClr val="accent4">
            <a:hueOff val="-4464770"/>
            <a:satOff val="26899"/>
            <a:lumOff val="2156"/>
            <a:alphaOff val="0"/>
          </a:schemeClr>
        </a:solidFill>
        <a:ln w="25400" cap="flat" cmpd="sng" algn="ctr">
          <a:solidFill>
            <a:schemeClr val="accent4">
              <a:hueOff val="-4464770"/>
              <a:satOff val="26899"/>
              <a:lumOff val="2156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2000" kern="1200"/>
            <a:t>8.3%</a:t>
          </a:r>
        </a:p>
      </dsp:txBody>
      <dsp:txXfrm rot="5400000">
        <a:off x="-157395" y="2857088"/>
        <a:ext cx="1049305" cy="734514"/>
      </dsp:txXfrm>
    </dsp:sp>
    <dsp:sp modelId="{E0859456-CA7A-4D47-9A14-6ADC136387E5}">
      <dsp:nvSpPr>
        <dsp:cNvPr id="0" name=""/>
        <dsp:cNvSpPr/>
      </dsp:nvSpPr>
      <dsp:spPr>
        <a:xfrm rot="5400000">
          <a:off x="2927548" y="506658"/>
          <a:ext cx="682048" cy="5068116"/>
        </a:xfrm>
        <a:prstGeom prst="round2SameRect">
          <a:avLst/>
        </a:prstGeom>
        <a:noFill/>
        <a:ln w="25400" cap="flat" cmpd="sng" algn="ctr">
          <a:solidFill>
            <a:schemeClr val="accent4">
              <a:hueOff val="-4464770"/>
              <a:satOff val="26899"/>
              <a:lumOff val="2156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8016" tIns="11430" rIns="11430" bIns="11430" numCol="1" spcCol="1270" anchor="ctr" anchorCtr="0">
          <a:noAutofit/>
        </a:bodyPr>
        <a:lstStyle/>
        <a:p>
          <a:pPr marL="171450" lvl="1" indent="-171450" algn="l" defTabSz="8001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MX" sz="1800" kern="1200"/>
            <a:t>Migrantes nacidos en Guanajuato que viven en EE.UU.	   1 millón de personas.</a:t>
          </a:r>
        </a:p>
      </dsp:txBody>
      <dsp:txXfrm rot="5400000">
        <a:off x="2927548" y="506658"/>
        <a:ext cx="682048" cy="506811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evron2">
  <dgm:title val=""/>
  <dgm:desc val=""/>
  <dgm:catLst>
    <dgm:cat type="process" pri="12000"/>
    <dgm:cat type="list" pri="16000"/>
    <dgm:cat type="convert" pri="1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</dgm:ptLst>
      <dgm:cxnLst>
        <dgm:cxn modelId="4" srcId="0" destId="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linearFlow">
    <dgm:varLst>
      <dgm:dir/>
      <dgm:animLvl val="lvl"/>
      <dgm:resizeHandles val="exact"/>
    </dgm:varLst>
    <dgm:alg type="lin">
      <dgm:param type="linDir" val="fromT"/>
      <dgm:param type="nodeHorzAlign" val="l"/>
    </dgm:alg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h" for="des" forName="parentText" op="equ"/>
      <dgm:constr type="h" for="ch" forName="sp" val="-14.88"/>
      <dgm:constr type="h" for="ch" forName="sp" refType="w" refFor="des" refForName="parentText" op="gte" fact="-0.3"/>
      <dgm:constr type="primFontSz" for="des" forName="parentText" op="equ" val="65"/>
      <dgm:constr type="primFontSz" for="des" forName="descendantText" op="equ" val="65"/>
    </dgm:constrLst>
    <dgm:ruleLst/>
    <dgm:forEach name="Name0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onstrLst>
              <dgm:constr type="t" for="ch" forName="parentText"/>
              <dgm:constr type="l" for="ch" forName="parentText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 refType="w" refFor="ch" refForName="pare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if>
          <dgm:else name="Name3">
            <dgm:constrLst>
              <dgm:constr type="t" for="ch" forName="parentText"/>
              <dgm:constr type="r" for="ch" forName="parentText" refType="w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else>
        </dgm:choose>
        <dgm:ruleLst/>
        <dgm:layoutNode name="parentText" styleLbl="alignNode1">
          <dgm:varLst>
            <dgm:chMax val="1"/>
            <dgm:bulletEnabled val="1"/>
          </dgm:varLst>
          <dgm:alg type="tx"/>
          <dgm:shape xmlns:r="http://schemas.openxmlformats.org/officeDocument/2006/relationships" rot="90" type="chevron" r:blip="">
            <dgm:adjLst/>
          </dgm:shape>
          <dgm:presOf axis="self" ptType="node"/>
          <dgm:constrLst>
            <dgm:constr type="lMarg" refType="primFontSz" fact="0.05"/>
            <dgm:constr type="rMarg" refType="primFontSz" fact="0.05"/>
            <dgm:constr type="tMarg" refType="primFontSz" fact="0.05"/>
            <dgm:constr type="bMarg" refType="primFontSz" fact="0.05"/>
          </dgm:constrLst>
          <dgm:ruleLst>
            <dgm:rule type="h" val="100" fact="NaN" max="NaN"/>
            <dgm:rule type="primFontSz" val="24" fact="NaN" max="NaN"/>
            <dgm:rule type="h" val="110" fact="NaN" max="NaN"/>
            <dgm:rule type="primFontSz" val="18" fact="NaN" max="NaN"/>
            <dgm:rule type="h" val="INF" fact="NaN" max="NaN"/>
            <dgm:rule type="primFontSz" val="5" fact="NaN" max="NaN"/>
          </dgm:ruleLst>
        </dgm:layoutNode>
        <dgm:layoutNode name="descendantText" styleLbl="alignAcc1">
          <dgm:varLst>
            <dgm:bulletEnabled val="1"/>
          </dgm:varLst>
          <dgm:choose name="Name4">
            <dgm:if name="Name5" func="var" arg="dir" op="equ" val="norm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90" type="round2SameRect" r:blip="">
                <dgm:adjLst/>
              </dgm:shape>
            </dgm:if>
            <dgm:else name="Name6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-90" type="round2SameRect" r:blip="">
                <dgm:adjLst/>
              </dgm:shape>
            </dgm:else>
          </dgm:choose>
          <dgm:presOf axis="des" ptType="node"/>
          <dgm:choose name="Name7">
            <dgm:if name="Name8" func="var" arg="dir" op="equ" val="norm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rMarg" refType="primFontSz" fact="0.05"/>
              </dgm:constrLst>
            </dgm:if>
            <dgm:else name="Name9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lMarg" refType="primFontSz" fact="0.05"/>
              </dgm:constrLst>
            </dgm:else>
          </dgm:choose>
          <dgm:ruleLst>
            <dgm:rule type="primFontSz" val="5" fact="NaN" max="NaN"/>
          </dgm:ruleLst>
        </dgm:layoutNode>
      </dgm:layoutNode>
      <dgm:forEach name="Name10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>
            <dgm:constr type="w" val="1"/>
            <dgm:constr type="h" val="37.5"/>
          </dgm:constrLst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Layout" Target="../diagrams/layout1.xml"/><Relationship Id="rId2" Type="http://schemas.openxmlformats.org/officeDocument/2006/relationships/diagramData" Target="../diagrams/data1.xml"/><Relationship Id="rId1" Type="http://schemas.openxmlformats.org/officeDocument/2006/relationships/image" Target="../media/image1.png"/><Relationship Id="rId6" Type="http://schemas.microsoft.com/office/2007/relationships/diagramDrawing" Target="../diagrams/drawing1.xml"/><Relationship Id="rId5" Type="http://schemas.openxmlformats.org/officeDocument/2006/relationships/diagramColors" Target="../diagrams/colors1.xml"/><Relationship Id="rId4" Type="http://schemas.openxmlformats.org/officeDocument/2006/relationships/diagramQuickStyle" Target="../diagrams/quickStyl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591092</xdr:colOff>
      <xdr:row>1</xdr:row>
      <xdr:rowOff>86964</xdr:rowOff>
    </xdr:from>
    <xdr:to>
      <xdr:col>6</xdr:col>
      <xdr:colOff>781050</xdr:colOff>
      <xdr:row>22</xdr:row>
      <xdr:rowOff>90195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6">
              <a:shade val="45000"/>
              <a:satMod val="135000"/>
            </a:schemeClr>
            <a:prstClr val="white"/>
          </a:duotone>
          <a:lum bright="5000"/>
        </a:blip>
        <a:stretch>
          <a:fillRect/>
        </a:stretch>
      </xdr:blipFill>
      <xdr:spPr>
        <a:xfrm>
          <a:off x="591092" y="620364"/>
          <a:ext cx="5219158" cy="3403656"/>
        </a:xfrm>
        <a:prstGeom prst="rect">
          <a:avLst/>
        </a:prstGeom>
        <a:noFill/>
        <a:ln>
          <a:noFill/>
        </a:ln>
        <a:effectLst>
          <a:outerShdw blurRad="50800" dist="38100" dir="8100000" algn="tr" rotWithShape="0">
            <a:schemeClr val="tx2">
              <a:lumMod val="50000"/>
              <a:alpha val="40000"/>
            </a:schemeClr>
          </a:outerShdw>
        </a:effectLst>
        <a:scene3d>
          <a:camera prst="isometricOffAxis1Right"/>
          <a:lightRig rig="threePt" dir="t"/>
        </a:scene3d>
        <a:sp3d/>
      </xdr:spPr>
    </xdr:pic>
    <xdr:clientData/>
  </xdr:twoCellAnchor>
  <xdr:twoCellAnchor>
    <xdr:from>
      <xdr:col>0</xdr:col>
      <xdr:colOff>83819</xdr:colOff>
      <xdr:row>1</xdr:row>
      <xdr:rowOff>103416</xdr:rowOff>
    </xdr:from>
    <xdr:to>
      <xdr:col>7</xdr:col>
      <xdr:colOff>19050</xdr:colOff>
      <xdr:row>24</xdr:row>
      <xdr:rowOff>129540</xdr:rowOff>
    </xdr:to>
    <xdr:graphicFrame macro="">
      <xdr:nvGraphicFramePr>
        <xdr:cNvPr id="3" name="2 Diagrama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129539</xdr:colOff>
      <xdr:row>0</xdr:row>
      <xdr:rowOff>66675</xdr:rowOff>
    </xdr:from>
    <xdr:to>
      <xdr:col>10</xdr:col>
      <xdr:colOff>981074</xdr:colOff>
      <xdr:row>24</xdr:row>
      <xdr:rowOff>133350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125730</xdr:colOff>
      <xdr:row>0</xdr:row>
      <xdr:rowOff>17145</xdr:rowOff>
    </xdr:from>
    <xdr:to>
      <xdr:col>15</xdr:col>
      <xdr:colOff>666750</xdr:colOff>
      <xdr:row>25</xdr:row>
      <xdr:rowOff>19050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2" displayName="Tabla2" ref="A1:B26" totalsRowShown="0" headerRowDxfId="6" dataDxfId="5" tableBorderDxfId="4">
  <tableColumns count="2">
    <tableColumn id="1" name="Año" dataDxfId="3"/>
    <tableColumn id="2" name="Habitantes en EU nacidos en México" dataDxfId="2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a1" displayName="Tabla1" ref="A1:B26" totalsRowShown="0" headerRowDxfId="1">
  <tableColumns count="2">
    <tableColumn id="1" name="Año"/>
    <tableColumn id="2" name="Flujo anual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ber.org/data/cps_progs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bls.gov/bls/proghome.htm" TargetMode="External"/><Relationship Id="rId1" Type="http://schemas.openxmlformats.org/officeDocument/2006/relationships/hyperlink" Target="http://www.census.gov/cps/" TargetMode="External"/><Relationship Id="rId6" Type="http://schemas.openxmlformats.org/officeDocument/2006/relationships/hyperlink" Target="mailto:mhernanm@guanajuato.gob.mx?subject=cpsusa" TargetMode="External"/><Relationship Id="rId5" Type="http://schemas.openxmlformats.org/officeDocument/2006/relationships/hyperlink" Target="http://www.conapo.gob.mx/es/CONAPO/Migracion_Internacional" TargetMode="External"/><Relationship Id="rId4" Type="http://schemas.openxmlformats.org/officeDocument/2006/relationships/hyperlink" Target="http://thedataweb.rm.census.gov/ftp/cps_ftp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7"/>
  <sheetViews>
    <sheetView showGridLines="0" workbookViewId="0">
      <selection activeCell="A4" sqref="A4"/>
    </sheetView>
  </sheetViews>
  <sheetFormatPr baseColWidth="10" defaultRowHeight="14.25"/>
  <cols>
    <col min="1" max="1" width="63.625" style="76" customWidth="1"/>
    <col min="2" max="1024" width="9.875" style="76" customWidth="1"/>
    <col min="1025" max="16384" width="11" style="76"/>
  </cols>
  <sheetData>
    <row r="1" spans="1:1" ht="19.5">
      <c r="A1" s="75" t="s">
        <v>173</v>
      </c>
    </row>
    <row r="2" spans="1:1" ht="5.0999999999999996" customHeight="1"/>
    <row r="3" spans="1:1" ht="51">
      <c r="A3" s="1" t="s">
        <v>0</v>
      </c>
    </row>
    <row r="4" spans="1:1" ht="5.0999999999999996" customHeight="1">
      <c r="A4" s="77"/>
    </row>
    <row r="5" spans="1:1" ht="25.5">
      <c r="A5" s="1" t="s">
        <v>1</v>
      </c>
    </row>
    <row r="6" spans="1:1" ht="5.0999999999999996" customHeight="1">
      <c r="A6" s="77"/>
    </row>
    <row r="7" spans="1:1">
      <c r="A7" s="1" t="s">
        <v>170</v>
      </c>
    </row>
    <row r="8" spans="1:1" ht="5.0999999999999996" customHeight="1">
      <c r="A8" s="79"/>
    </row>
    <row r="9" spans="1:1">
      <c r="A9" s="2"/>
    </row>
    <row r="10" spans="1:1">
      <c r="A10" s="80" t="s">
        <v>2</v>
      </c>
    </row>
    <row r="11" spans="1:1">
      <c r="A11" s="3" t="s">
        <v>171</v>
      </c>
    </row>
    <row r="12" spans="1:1" ht="4.9000000000000004" customHeight="1">
      <c r="A12" s="77"/>
    </row>
    <row r="13" spans="1:1">
      <c r="A13" s="77" t="s">
        <v>3</v>
      </c>
    </row>
    <row r="14" spans="1:1">
      <c r="A14" s="2" t="s">
        <v>4</v>
      </c>
    </row>
    <row r="15" spans="1:1" ht="4.9000000000000004" customHeight="1">
      <c r="A15" s="1"/>
    </row>
    <row r="16" spans="1:1">
      <c r="A16" s="1" t="s">
        <v>5</v>
      </c>
    </row>
    <row r="17" spans="1:1">
      <c r="A17" s="2" t="s">
        <v>6</v>
      </c>
    </row>
    <row r="18" spans="1:1" ht="5.0999999999999996" customHeight="1">
      <c r="A18" s="2"/>
    </row>
    <row r="19" spans="1:1">
      <c r="A19" s="1" t="s">
        <v>7</v>
      </c>
    </row>
    <row r="20" spans="1:1">
      <c r="A20" s="2" t="s">
        <v>8</v>
      </c>
    </row>
    <row r="21" spans="1:1" ht="5.0999999999999996" customHeight="1">
      <c r="A21" s="2"/>
    </row>
    <row r="22" spans="1:1" ht="12.75" customHeight="1">
      <c r="A22" s="1" t="s">
        <v>9</v>
      </c>
    </row>
    <row r="23" spans="1:1" ht="12.75" customHeight="1">
      <c r="A23" s="2" t="s">
        <v>10</v>
      </c>
    </row>
    <row r="24" spans="1:1" ht="5.0999999999999996" customHeight="1">
      <c r="A24" s="2"/>
    </row>
    <row r="25" spans="1:1">
      <c r="A25" s="1" t="s">
        <v>172</v>
      </c>
    </row>
    <row r="26" spans="1:1" ht="4.9000000000000004" customHeight="1">
      <c r="A26" s="1"/>
    </row>
    <row r="27" spans="1:1">
      <c r="A27" s="1" t="s">
        <v>11</v>
      </c>
    </row>
    <row r="28" spans="1:1">
      <c r="A28" s="78" t="s">
        <v>12</v>
      </c>
    </row>
    <row r="29" spans="1:1" ht="16.5" customHeight="1">
      <c r="A29" s="1"/>
    </row>
    <row r="30" spans="1:1">
      <c r="A30" s="2" t="s">
        <v>13</v>
      </c>
    </row>
    <row r="31" spans="1:1">
      <c r="A31" s="1" t="s">
        <v>14</v>
      </c>
    </row>
    <row r="32" spans="1:1" ht="4.9000000000000004" customHeight="1">
      <c r="A32" s="1"/>
    </row>
    <row r="33" spans="1:1">
      <c r="A33" s="1" t="s">
        <v>15</v>
      </c>
    </row>
    <row r="34" spans="1:1">
      <c r="A34" s="1" t="s">
        <v>16</v>
      </c>
    </row>
    <row r="35" spans="1:1" ht="4.9000000000000004" customHeight="1">
      <c r="A35" s="1"/>
    </row>
    <row r="36" spans="1:1">
      <c r="A36" s="1" t="s">
        <v>17</v>
      </c>
    </row>
    <row r="37" spans="1:1">
      <c r="A37" s="1" t="s">
        <v>18</v>
      </c>
    </row>
  </sheetData>
  <hyperlinks>
    <hyperlink ref="A14" r:id="rId1"/>
    <hyperlink ref="A17" r:id="rId2"/>
    <hyperlink ref="A20" r:id="rId3"/>
    <hyperlink ref="A23" r:id="rId4" location="cpsmarch"/>
    <hyperlink ref="A28" r:id="rId5"/>
    <hyperlink ref="A30" r:id="rId6"/>
  </hyperlinks>
  <pageMargins left="0.75" right="0.75" top="1.3937007874015748" bottom="1.3937007874015748" header="0.99999999999999989" footer="0.99999999999999989"/>
  <pageSetup fitToWidth="0" fitToHeight="0" orientation="portrait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2"/>
  <sheetViews>
    <sheetView workbookViewId="0">
      <selection activeCell="AA15" sqref="AA15"/>
    </sheetView>
  </sheetViews>
  <sheetFormatPr baseColWidth="10" defaultRowHeight="14.25"/>
  <cols>
    <col min="1" max="1" width="40.875" style="76" customWidth="1"/>
    <col min="2" max="2" width="12.875" style="76" hidden="1" customWidth="1"/>
    <col min="3" max="13" width="12.75" style="76" hidden="1" customWidth="1"/>
    <col min="14" max="15" width="12.625" style="76" hidden="1" customWidth="1"/>
    <col min="16" max="16" width="1.375" style="76" hidden="1" customWidth="1"/>
    <col min="17" max="27" width="10.625" style="76" customWidth="1"/>
    <col min="28" max="1025" width="9.875" style="76" customWidth="1"/>
    <col min="1026" max="16384" width="11" style="76"/>
  </cols>
  <sheetData>
    <row r="1" spans="1:27" ht="24" customHeight="1">
      <c r="A1" s="4" t="s">
        <v>19</v>
      </c>
      <c r="B1" s="4">
        <v>1990</v>
      </c>
      <c r="C1" s="5">
        <v>1994</v>
      </c>
      <c r="D1" s="5">
        <v>1995</v>
      </c>
      <c r="E1" s="5">
        <v>1996</v>
      </c>
      <c r="F1" s="5">
        <v>1997</v>
      </c>
      <c r="G1" s="5">
        <v>1998</v>
      </c>
      <c r="H1" s="5">
        <v>1999</v>
      </c>
      <c r="I1" s="5">
        <v>2000</v>
      </c>
      <c r="J1" s="5">
        <v>2001</v>
      </c>
      <c r="K1" s="5">
        <v>2002</v>
      </c>
      <c r="L1" s="5">
        <v>2003</v>
      </c>
      <c r="M1" s="5">
        <v>2004</v>
      </c>
      <c r="N1" s="5">
        <v>2005</v>
      </c>
      <c r="O1" s="5">
        <v>2006</v>
      </c>
      <c r="P1" s="5">
        <v>2007</v>
      </c>
      <c r="Q1" s="5">
        <v>2008</v>
      </c>
      <c r="R1" s="5">
        <v>2009</v>
      </c>
      <c r="S1" s="5">
        <v>2010</v>
      </c>
      <c r="T1" s="5">
        <v>2011</v>
      </c>
      <c r="U1" s="5">
        <v>2012</v>
      </c>
      <c r="V1" s="5">
        <v>2013</v>
      </c>
      <c r="W1" s="5">
        <v>2014</v>
      </c>
      <c r="X1" s="5">
        <v>2015</v>
      </c>
      <c r="Y1" s="5">
        <v>2016</v>
      </c>
      <c r="Z1" s="5">
        <v>2017</v>
      </c>
      <c r="AA1" s="5">
        <v>2018</v>
      </c>
    </row>
    <row r="2" spans="1:27" ht="25.5" customHeight="1">
      <c r="A2" s="81" t="s">
        <v>20</v>
      </c>
      <c r="B2" s="82">
        <v>248709873</v>
      </c>
      <c r="C2" s="82">
        <v>259752595.16</v>
      </c>
      <c r="D2" s="82">
        <v>262104728.94999999</v>
      </c>
      <c r="E2" s="82">
        <v>264314164.11000001</v>
      </c>
      <c r="F2" s="82">
        <v>266792407.12</v>
      </c>
      <c r="G2" s="82">
        <v>269093735.74000001</v>
      </c>
      <c r="H2" s="82">
        <v>271742834.43000001</v>
      </c>
      <c r="I2" s="82">
        <v>274087002.23000002</v>
      </c>
      <c r="J2" s="82">
        <v>276540351.01999998</v>
      </c>
      <c r="K2" s="82">
        <v>282081971</v>
      </c>
      <c r="L2" s="82">
        <v>285933409.88999999</v>
      </c>
      <c r="M2" s="82">
        <v>288280464.95999998</v>
      </c>
      <c r="N2" s="6">
        <v>291155384.30000001</v>
      </c>
      <c r="O2" s="82">
        <v>293834357.95999998</v>
      </c>
      <c r="P2" s="82">
        <v>296824002.47000003</v>
      </c>
      <c r="Q2" s="83">
        <v>299105719.36000001</v>
      </c>
      <c r="R2" s="83">
        <v>301482827</v>
      </c>
      <c r="S2" s="83">
        <v>304279926.41000003</v>
      </c>
      <c r="T2" s="83">
        <v>306109661</v>
      </c>
      <c r="U2" s="83">
        <v>308827259</v>
      </c>
      <c r="V2" s="7">
        <v>311116170</v>
      </c>
      <c r="W2" s="7">
        <v>313395422</v>
      </c>
      <c r="X2" s="6">
        <v>316167949</v>
      </c>
      <c r="Y2" s="6">
        <v>318868490</v>
      </c>
      <c r="Z2" s="6">
        <v>320371997</v>
      </c>
      <c r="AA2" s="8">
        <v>323156083</v>
      </c>
    </row>
    <row r="3" spans="1:27" ht="25.5" customHeight="1">
      <c r="A3" s="81" t="s">
        <v>21</v>
      </c>
      <c r="B3" s="84"/>
      <c r="C3" s="82">
        <v>26645868.960000001</v>
      </c>
      <c r="D3" s="82">
        <v>27520681.899999999</v>
      </c>
      <c r="E3" s="82">
        <v>28437750.600000001</v>
      </c>
      <c r="F3" s="82">
        <v>29703455.82</v>
      </c>
      <c r="G3" s="82">
        <v>30773321.859999999</v>
      </c>
      <c r="H3" s="82">
        <v>31688859.739999998</v>
      </c>
      <c r="I3" s="82">
        <v>32803942.98</v>
      </c>
      <c r="J3" s="82">
        <v>33862011.07</v>
      </c>
      <c r="K3" s="82">
        <v>37437820.159999996</v>
      </c>
      <c r="L3" s="82">
        <v>39383557.159999996</v>
      </c>
      <c r="M3" s="82">
        <v>40424527.780000001</v>
      </c>
      <c r="N3" s="6">
        <v>41838753.659999996</v>
      </c>
      <c r="O3" s="82">
        <v>43167838.869999997</v>
      </c>
      <c r="P3" s="82">
        <v>44854130.859999999</v>
      </c>
      <c r="Q3" s="83">
        <v>46026233</v>
      </c>
      <c r="R3" s="83">
        <v>47485417</v>
      </c>
      <c r="S3" s="83">
        <v>48901365</v>
      </c>
      <c r="T3" s="83">
        <v>49971527</v>
      </c>
      <c r="U3" s="83">
        <v>52358340</v>
      </c>
      <c r="V3" s="7">
        <v>53229647</v>
      </c>
      <c r="W3" s="7">
        <v>54253236</v>
      </c>
      <c r="X3" s="6">
        <v>55614155</v>
      </c>
      <c r="Y3" s="6">
        <v>56872730</v>
      </c>
      <c r="Z3" s="6">
        <v>57670019</v>
      </c>
      <c r="AA3" s="8">
        <v>59227161</v>
      </c>
    </row>
    <row r="4" spans="1:27">
      <c r="A4" s="81"/>
      <c r="B4" s="84"/>
      <c r="C4" s="9">
        <v>0.102581723749813</v>
      </c>
      <c r="D4" s="9">
        <v>0.104998799564772</v>
      </c>
      <c r="E4" s="9">
        <v>0.107590717643739</v>
      </c>
      <c r="F4" s="9">
        <v>0.11133546168216001</v>
      </c>
      <c r="G4" s="9">
        <v>0.114359116444589</v>
      </c>
      <c r="H4" s="9">
        <v>0.116613414320454</v>
      </c>
      <c r="I4" s="9">
        <v>0.11968441667464599</v>
      </c>
      <c r="J4" s="9">
        <v>0.122448716598147</v>
      </c>
      <c r="K4" s="9">
        <v>0.132719648927864</v>
      </c>
      <c r="L4" s="9">
        <v>0.13773681492887099</v>
      </c>
      <c r="M4" s="9">
        <v>0.140226386084153</v>
      </c>
      <c r="N4" s="9">
        <v>0.143699055267651</v>
      </c>
      <c r="O4" s="9">
        <v>0.14691215543920999</v>
      </c>
      <c r="P4" s="9">
        <v>0.15111355714749999</v>
      </c>
      <c r="Q4" s="10">
        <v>0.15387948147057501</v>
      </c>
      <c r="R4" s="10">
        <v>0.15750620847137001</v>
      </c>
      <c r="S4" s="10">
        <v>0.16071176819632901</v>
      </c>
      <c r="T4" s="10">
        <v>0.16324714103028601</v>
      </c>
      <c r="U4" s="10">
        <v>0.16953924394348899</v>
      </c>
      <c r="V4" s="10">
        <v>0.17109251184211999</v>
      </c>
      <c r="W4" s="10">
        <v>0.17311432200818799</v>
      </c>
      <c r="X4" s="9">
        <v>0.175900672967961</v>
      </c>
      <c r="Y4" s="9">
        <v>0.178357949385341</v>
      </c>
      <c r="Z4" s="9">
        <v>0.18000954996075999</v>
      </c>
      <c r="AA4" s="11">
        <v>0.18327725862427899</v>
      </c>
    </row>
    <row r="5" spans="1:27" ht="25.5" customHeight="1">
      <c r="A5" s="81" t="s">
        <v>22</v>
      </c>
      <c r="B5" s="84"/>
      <c r="C5" s="82">
        <v>17089862.039999999</v>
      </c>
      <c r="D5" s="82">
        <v>17982223.399999999</v>
      </c>
      <c r="E5" s="82">
        <v>18038797.539999999</v>
      </c>
      <c r="F5" s="82">
        <v>18795408.850000001</v>
      </c>
      <c r="G5" s="82">
        <v>19834011.16</v>
      </c>
      <c r="H5" s="82">
        <v>20652308.34</v>
      </c>
      <c r="I5" s="82">
        <v>21701128</v>
      </c>
      <c r="J5" s="82">
        <v>22625811.91</v>
      </c>
      <c r="K5" s="82">
        <v>25073951.670000002</v>
      </c>
      <c r="L5" s="82">
        <v>26294046.420000002</v>
      </c>
      <c r="M5" s="82">
        <v>26623147.449999999</v>
      </c>
      <c r="N5" s="6">
        <v>27616822.809999999</v>
      </c>
      <c r="O5" s="82">
        <v>28322904.32</v>
      </c>
      <c r="P5" s="82">
        <v>29145165.93</v>
      </c>
      <c r="Q5" s="83">
        <v>30271639</v>
      </c>
      <c r="R5" s="83">
        <v>31549878</v>
      </c>
      <c r="S5" s="83">
        <v>32071330</v>
      </c>
      <c r="T5" s="83">
        <v>32538944</v>
      </c>
      <c r="U5" s="83">
        <v>33671143</v>
      </c>
      <c r="V5" s="7">
        <v>34339171</v>
      </c>
      <c r="W5" s="7">
        <v>34633411</v>
      </c>
      <c r="X5" s="6">
        <v>35631428</v>
      </c>
      <c r="Y5" s="6">
        <v>35757230</v>
      </c>
      <c r="Z5" s="6">
        <v>36181785</v>
      </c>
      <c r="AA5" s="8">
        <v>36973716</v>
      </c>
    </row>
    <row r="6" spans="1:27">
      <c r="A6" s="81"/>
      <c r="B6" s="84"/>
      <c r="C6" s="85">
        <v>6.5792844261953004E-2</v>
      </c>
      <c r="D6" s="85">
        <v>6.8607016256583303E-2</v>
      </c>
      <c r="E6" s="85">
        <v>6.8247562898266695E-2</v>
      </c>
      <c r="F6" s="85">
        <v>7.0449564336911796E-2</v>
      </c>
      <c r="G6" s="85">
        <v>7.3706699657861002E-2</v>
      </c>
      <c r="H6" s="85">
        <v>7.5999458765194997E-2</v>
      </c>
      <c r="I6" s="85">
        <v>7.9176056593115995E-2</v>
      </c>
      <c r="J6" s="85">
        <v>8.1817397810287906E-2</v>
      </c>
      <c r="K6" s="85">
        <v>8.8888884252726702E-2</v>
      </c>
      <c r="L6" s="85">
        <v>9.1958636208743297E-2</v>
      </c>
      <c r="M6" s="85">
        <v>9.2351548876869097E-2</v>
      </c>
      <c r="N6" s="12">
        <v>9.4852523082809406E-2</v>
      </c>
      <c r="O6" s="85">
        <v>9.6390716581399999E-2</v>
      </c>
      <c r="P6" s="85">
        <v>9.8190057702445099E-2</v>
      </c>
      <c r="Q6" s="86">
        <v>0.101207155332143</v>
      </c>
      <c r="R6" s="86">
        <v>0.104649005430747</v>
      </c>
      <c r="S6" s="86">
        <v>0.105400741936508</v>
      </c>
      <c r="T6" s="86">
        <v>0.106298324246617</v>
      </c>
      <c r="U6" s="86">
        <v>0.10902905109163299</v>
      </c>
      <c r="V6" s="86">
        <v>0.110374112023814</v>
      </c>
      <c r="W6" s="86">
        <v>0.11051026456921299</v>
      </c>
      <c r="X6" s="85">
        <v>0.112697786453996</v>
      </c>
      <c r="Y6" s="85">
        <v>0.112137859717654</v>
      </c>
      <c r="Z6" s="85">
        <v>0.112936790165215</v>
      </c>
      <c r="AA6" s="87">
        <v>0.114414420600586</v>
      </c>
    </row>
    <row r="7" spans="1:27" ht="25.5" customHeight="1">
      <c r="A7" s="81" t="s">
        <v>23</v>
      </c>
      <c r="B7" s="84"/>
      <c r="C7" s="82">
        <v>10654075.58</v>
      </c>
      <c r="D7" s="82">
        <v>11030299.57</v>
      </c>
      <c r="E7" s="82">
        <v>11165017.57</v>
      </c>
      <c r="F7" s="82">
        <v>11583534.99</v>
      </c>
      <c r="G7" s="82">
        <v>12466439.710000001</v>
      </c>
      <c r="H7" s="82">
        <v>13090113.630000001</v>
      </c>
      <c r="I7" s="82">
        <v>13361748.4</v>
      </c>
      <c r="J7" s="82">
        <v>13769258.68</v>
      </c>
      <c r="K7" s="82">
        <v>14910217.75</v>
      </c>
      <c r="L7" s="82">
        <v>15649331.09</v>
      </c>
      <c r="M7" s="82">
        <v>15634314.85</v>
      </c>
      <c r="N7" s="6">
        <v>16397570.359999999</v>
      </c>
      <c r="O7" s="82">
        <v>17091777.379999999</v>
      </c>
      <c r="P7" s="82">
        <v>17326639.82</v>
      </c>
      <c r="Q7" s="83">
        <v>18534176</v>
      </c>
      <c r="R7" s="83">
        <v>19842124</v>
      </c>
      <c r="S7" s="83">
        <v>20454436</v>
      </c>
      <c r="T7" s="83">
        <v>21158783</v>
      </c>
      <c r="U7" s="83">
        <v>21978857</v>
      </c>
      <c r="V7" s="7">
        <v>22739505</v>
      </c>
      <c r="W7" s="7">
        <v>23288151</v>
      </c>
      <c r="X7" s="6">
        <v>23547146</v>
      </c>
      <c r="Y7" s="6">
        <v>23904872</v>
      </c>
      <c r="Z7" s="6">
        <v>24153577</v>
      </c>
      <c r="AA7" s="8">
        <v>24896360</v>
      </c>
    </row>
    <row r="8" spans="1:27" ht="25.5" customHeight="1">
      <c r="A8" s="81" t="s">
        <v>24</v>
      </c>
      <c r="B8" s="84"/>
      <c r="C8" s="82">
        <v>6243297.3899999997</v>
      </c>
      <c r="D8" s="82">
        <v>6791848.6600000001</v>
      </c>
      <c r="E8" s="82">
        <v>6740338.1100000003</v>
      </c>
      <c r="F8" s="82">
        <v>7102907.0800000001</v>
      </c>
      <c r="G8" s="82">
        <v>7178718.2300000004</v>
      </c>
      <c r="H8" s="82">
        <v>7238858.1900000004</v>
      </c>
      <c r="I8" s="82">
        <v>7879671.79</v>
      </c>
      <c r="J8" s="82">
        <v>8320123.6299999999</v>
      </c>
      <c r="K8" s="82">
        <v>9670627.2699999996</v>
      </c>
      <c r="L8" s="82">
        <v>10017090.6</v>
      </c>
      <c r="M8" s="82">
        <v>10508757.060000001</v>
      </c>
      <c r="N8" s="6">
        <v>10775076.859999999</v>
      </c>
      <c r="O8" s="82">
        <v>10808632.539999999</v>
      </c>
      <c r="P8" s="82">
        <v>11488907.41</v>
      </c>
      <c r="Q8" s="83">
        <v>11537591</v>
      </c>
      <c r="R8" s="83">
        <v>11519189</v>
      </c>
      <c r="S8" s="83">
        <v>11442577</v>
      </c>
      <c r="T8" s="83">
        <v>11200031</v>
      </c>
      <c r="U8" s="83">
        <v>11519949</v>
      </c>
      <c r="V8" s="83">
        <v>11420095</v>
      </c>
      <c r="W8" s="83">
        <v>11151945</v>
      </c>
      <c r="X8" s="82">
        <v>11823588</v>
      </c>
      <c r="Y8" s="82">
        <v>11610011</v>
      </c>
      <c r="Z8" s="82">
        <v>11764256</v>
      </c>
      <c r="AA8" s="88">
        <v>11801010</v>
      </c>
    </row>
    <row r="9" spans="1:27" ht="25.5" customHeight="1">
      <c r="A9" s="13" t="s">
        <v>25</v>
      </c>
      <c r="B9" s="89">
        <v>5413082</v>
      </c>
      <c r="C9" s="89">
        <v>6485252.69000002</v>
      </c>
      <c r="D9" s="89">
        <v>6960894.9399999902</v>
      </c>
      <c r="E9" s="89">
        <v>6894787.7999999803</v>
      </c>
      <c r="F9" s="89">
        <v>7298244.2499999702</v>
      </c>
      <c r="G9" s="89">
        <v>7382352.2999999803</v>
      </c>
      <c r="H9" s="89">
        <v>7429126.5499999803</v>
      </c>
      <c r="I9" s="89">
        <v>8072288.0800000001</v>
      </c>
      <c r="J9" s="89">
        <v>8494016</v>
      </c>
      <c r="K9" s="89">
        <v>9900414</v>
      </c>
      <c r="L9" s="89">
        <v>10237189</v>
      </c>
      <c r="M9" s="89">
        <v>10739692</v>
      </c>
      <c r="N9" s="14">
        <v>11026774</v>
      </c>
      <c r="O9" s="89">
        <v>11132120.800000001</v>
      </c>
      <c r="P9" s="89">
        <v>11811731.77</v>
      </c>
      <c r="Q9" s="90">
        <v>11845293.67</v>
      </c>
      <c r="R9" s="90">
        <v>11869486.75</v>
      </c>
      <c r="S9" s="90">
        <v>11872688.85</v>
      </c>
      <c r="T9" s="90">
        <v>11644423</v>
      </c>
      <c r="U9" s="90">
        <v>11877703</v>
      </c>
      <c r="V9" s="90">
        <v>11778922</v>
      </c>
      <c r="W9" s="90">
        <v>11458134</v>
      </c>
      <c r="X9" s="89">
        <v>12211129</v>
      </c>
      <c r="Y9" s="89">
        <v>12006942</v>
      </c>
      <c r="Z9" s="89">
        <v>12181388</v>
      </c>
      <c r="AA9" s="91">
        <v>12263311</v>
      </c>
    </row>
    <row r="10" spans="1:27">
      <c r="A10" s="130" t="s">
        <v>26</v>
      </c>
      <c r="B10" s="15"/>
      <c r="C10" s="89"/>
      <c r="D10" s="92">
        <v>7.0777267099700598</v>
      </c>
      <c r="E10" s="92">
        <v>-0.95423145664412101</v>
      </c>
      <c r="F10" s="92">
        <v>5.6868070680562397</v>
      </c>
      <c r="G10" s="92">
        <v>1.1458522135373199</v>
      </c>
      <c r="H10" s="92">
        <v>0.63159669557111398</v>
      </c>
      <c r="I10" s="92">
        <v>8.3028676596533195</v>
      </c>
      <c r="J10" s="92">
        <v>5.0924944356634096</v>
      </c>
      <c r="K10" s="92">
        <v>15.3214658876102</v>
      </c>
      <c r="L10" s="92">
        <v>3.3450495759366299</v>
      </c>
      <c r="M10" s="92">
        <v>4.7919340622277504</v>
      </c>
      <c r="N10" s="16">
        <v>2.6379904588590102</v>
      </c>
      <c r="O10" s="92">
        <v>0.95083797855195096</v>
      </c>
      <c r="P10" s="92">
        <v>5.9258560157296003</v>
      </c>
      <c r="Q10" s="93">
        <v>0.28373746819103801</v>
      </c>
      <c r="R10" s="93">
        <v>0.20403383851312801</v>
      </c>
      <c r="S10" s="93">
        <v>2.69739393167861E-2</v>
      </c>
      <c r="T10" s="93">
        <v>-1.9413354875292499</v>
      </c>
      <c r="U10" s="93">
        <v>1.9835592125621899</v>
      </c>
      <c r="V10" s="93">
        <v>-0.83512820711984204</v>
      </c>
      <c r="W10" s="93">
        <v>-2.7611792196725902</v>
      </c>
      <c r="X10" s="17">
        <v>6.3647878236765303</v>
      </c>
      <c r="Y10" s="17">
        <v>-1.6862766519054699</v>
      </c>
      <c r="Z10" s="17">
        <v>1.44242305747897</v>
      </c>
      <c r="AA10" s="18">
        <v>0.67027462036932295</v>
      </c>
    </row>
    <row r="11" spans="1:27">
      <c r="A11" s="130" t="s">
        <v>27</v>
      </c>
      <c r="B11" s="15"/>
      <c r="C11" s="94">
        <v>2.49670371378014E-2</v>
      </c>
      <c r="D11" s="94">
        <v>2.6557685425538002E-2</v>
      </c>
      <c r="E11" s="94">
        <v>2.6085578210370001E-2</v>
      </c>
      <c r="F11" s="94">
        <v>2.7355517080804002E-2</v>
      </c>
      <c r="G11" s="19">
        <v>2.7434129150939599E-2</v>
      </c>
      <c r="H11" s="19">
        <v>2.7338813056775199E-2</v>
      </c>
      <c r="I11" s="19">
        <v>2.9451553756008299E-2</v>
      </c>
      <c r="J11" s="19">
        <v>3.0715286100818199E-2</v>
      </c>
      <c r="K11" s="19">
        <v>3.5097648973815503E-2</v>
      </c>
      <c r="L11" s="19">
        <v>3.58027031676302E-2</v>
      </c>
      <c r="M11" s="19">
        <v>3.7254317601749999E-2</v>
      </c>
      <c r="N11" s="19">
        <v>3.7872471520699301E-2</v>
      </c>
      <c r="O11" s="19">
        <v>3.7885701581281503E-2</v>
      </c>
      <c r="P11" s="19">
        <v>3.9793721773540902E-2</v>
      </c>
      <c r="Q11" s="20">
        <v>3.9602364325715698E-2</v>
      </c>
      <c r="R11" s="20">
        <v>3.9370357735168802E-2</v>
      </c>
      <c r="S11" s="20">
        <v>3.90189684547321E-2</v>
      </c>
      <c r="T11" s="20">
        <v>3.80400375537314E-2</v>
      </c>
      <c r="U11" s="20">
        <v>3.8460669043466802E-2</v>
      </c>
      <c r="V11" s="20">
        <v>3.7860205080308101E-2</v>
      </c>
      <c r="W11" s="20">
        <v>3.6561267956237098E-2</v>
      </c>
      <c r="X11" s="19">
        <v>3.8622286157158799E-2</v>
      </c>
      <c r="Y11" s="19">
        <v>3.7654840087836802E-2</v>
      </c>
      <c r="Z11" s="19">
        <v>3.8022636541482698E-2</v>
      </c>
      <c r="AA11" s="21">
        <v>3.7948569267687297E-2</v>
      </c>
    </row>
    <row r="12" spans="1:27">
      <c r="A12" s="130" t="s">
        <v>28</v>
      </c>
      <c r="B12" s="15"/>
      <c r="C12" s="94">
        <v>0.37947952270304097</v>
      </c>
      <c r="D12" s="94">
        <v>0.38709867991073799</v>
      </c>
      <c r="E12" s="94">
        <v>0.38221992262572801</v>
      </c>
      <c r="F12" s="94">
        <v>0.38829930799829199</v>
      </c>
      <c r="G12" s="19">
        <v>0.37220672311046399</v>
      </c>
      <c r="H12" s="19">
        <v>0.35972378620800599</v>
      </c>
      <c r="I12" s="19">
        <v>0.371975506526665</v>
      </c>
      <c r="J12" s="19">
        <v>0.37541264966698801</v>
      </c>
      <c r="K12" s="19">
        <v>0.394848571549472</v>
      </c>
      <c r="L12" s="19">
        <v>0.38933486449667598</v>
      </c>
      <c r="M12" s="19">
        <v>0.40339678169795101</v>
      </c>
      <c r="N12" s="19">
        <v>0.39927742868405602</v>
      </c>
      <c r="O12" s="19">
        <v>0.39304305357339803</v>
      </c>
      <c r="P12" s="19">
        <v>0.40527241458734797</v>
      </c>
      <c r="Q12" s="20">
        <v>0.39130004391238898</v>
      </c>
      <c r="R12" s="20">
        <v>0.37621339613421001</v>
      </c>
      <c r="S12" s="20">
        <v>0.37019633579274702</v>
      </c>
      <c r="T12" s="20">
        <v>0.35786112173769402</v>
      </c>
      <c r="U12" s="20">
        <v>0.35275615680762601</v>
      </c>
      <c r="V12" s="20">
        <v>0.34301707516468599</v>
      </c>
      <c r="W12" s="20">
        <v>0.33084047078123502</v>
      </c>
      <c r="X12" s="19">
        <v>0.34270669702039402</v>
      </c>
      <c r="Y12" s="19">
        <v>0.33579060794138699</v>
      </c>
      <c r="Z12" s="19">
        <v>0.33667183639502601</v>
      </c>
      <c r="AA12" s="21">
        <v>0.33167645361910603</v>
      </c>
    </row>
    <row r="13" spans="1:27" ht="25.5" customHeight="1">
      <c r="A13" s="95" t="s">
        <v>29</v>
      </c>
      <c r="B13" s="22">
        <v>400033</v>
      </c>
      <c r="C13" s="22"/>
      <c r="D13" s="22"/>
      <c r="E13" s="22"/>
      <c r="F13" s="22"/>
      <c r="G13" s="22"/>
      <c r="H13" s="22"/>
      <c r="I13" s="22">
        <v>800680</v>
      </c>
      <c r="J13" s="22"/>
      <c r="K13" s="22"/>
      <c r="L13" s="22">
        <v>921477</v>
      </c>
      <c r="M13" s="22">
        <v>891394.43599999999</v>
      </c>
      <c r="N13" s="22">
        <v>926690.08695999999</v>
      </c>
      <c r="O13" s="96">
        <v>923966.02639999997</v>
      </c>
      <c r="P13" s="96">
        <v>980373.73690999998</v>
      </c>
      <c r="Q13" s="97">
        <v>983159.402</v>
      </c>
      <c r="R13" s="97">
        <v>985167.40024999995</v>
      </c>
      <c r="S13" s="97">
        <v>985433.17455</v>
      </c>
      <c r="T13" s="97">
        <v>966487.10900000005</v>
      </c>
      <c r="U13" s="97">
        <v>985849.34900000005</v>
      </c>
      <c r="V13" s="97">
        <v>977650.52599999995</v>
      </c>
      <c r="W13" s="97">
        <v>951025.12199999997</v>
      </c>
      <c r="X13" s="96">
        <v>1013523.7070000001</v>
      </c>
      <c r="Y13" s="96">
        <v>996576.18599999999</v>
      </c>
      <c r="Z13" s="96">
        <v>1011055.204</v>
      </c>
      <c r="AA13" s="98">
        <v>1017854.813</v>
      </c>
    </row>
    <row r="14" spans="1:27">
      <c r="A14" s="95"/>
      <c r="B14" s="99"/>
      <c r="C14" s="96"/>
      <c r="D14" s="96"/>
      <c r="E14" s="96"/>
      <c r="F14" s="96"/>
      <c r="G14" s="96"/>
      <c r="H14" s="96"/>
      <c r="I14" s="96"/>
      <c r="J14" s="96"/>
      <c r="K14" s="96"/>
      <c r="L14" s="22"/>
      <c r="M14" s="22"/>
      <c r="N14" s="22"/>
      <c r="O14" s="96"/>
      <c r="P14" s="100">
        <v>8.3000000000000004E-2</v>
      </c>
      <c r="Q14" s="101">
        <v>8.3000000000000004E-2</v>
      </c>
      <c r="R14" s="101">
        <v>8.3000000000000004E-2</v>
      </c>
      <c r="S14" s="101">
        <v>8.3000000000000004E-2</v>
      </c>
      <c r="T14" s="101">
        <v>8.3000000000000004E-2</v>
      </c>
      <c r="U14" s="101">
        <v>8.3000000000000004E-2</v>
      </c>
      <c r="V14" s="101">
        <v>8.3000000000000004E-2</v>
      </c>
      <c r="W14" s="101">
        <v>8.3000000000000004E-2</v>
      </c>
      <c r="X14" s="100">
        <v>8.3000000000000004E-2</v>
      </c>
      <c r="Y14" s="100">
        <v>8.3000000000000004E-2</v>
      </c>
      <c r="Z14" s="100">
        <v>8.3000000000000004E-2</v>
      </c>
      <c r="AA14" s="102">
        <v>8.3000000000000004E-2</v>
      </c>
    </row>
    <row r="15" spans="1:27" ht="31.5" customHeight="1">
      <c r="A15" s="103" t="s">
        <v>156</v>
      </c>
      <c r="B15" s="104"/>
      <c r="C15" s="105">
        <v>1715619</v>
      </c>
      <c r="D15" s="105">
        <v>1743447.06</v>
      </c>
      <c r="E15" s="105">
        <v>1563044</v>
      </c>
      <c r="F15" s="105">
        <v>1562113.63</v>
      </c>
      <c r="G15" s="105">
        <v>1522713</v>
      </c>
      <c r="H15" s="105">
        <v>1513202.74</v>
      </c>
      <c r="I15" s="105">
        <v>1876531.5</v>
      </c>
      <c r="J15" s="105">
        <v>2122805.4</v>
      </c>
      <c r="K15" s="105">
        <v>2575751.8050000002</v>
      </c>
      <c r="L15" s="105">
        <v>2804001</v>
      </c>
      <c r="M15" s="105">
        <v>2814306</v>
      </c>
      <c r="N15" s="23">
        <v>2869961.82</v>
      </c>
      <c r="O15" s="105">
        <v>2738480.8333333302</v>
      </c>
      <c r="P15" s="105">
        <v>2227531.5099999998</v>
      </c>
      <c r="Q15" s="106">
        <v>2107910.8333333302</v>
      </c>
      <c r="R15" s="106">
        <v>1827330</v>
      </c>
      <c r="S15" s="106">
        <v>1514773</v>
      </c>
      <c r="T15" s="106">
        <v>1139332</v>
      </c>
      <c r="U15" s="106">
        <v>686358</v>
      </c>
      <c r="V15" s="106">
        <v>832609</v>
      </c>
      <c r="W15" s="106">
        <v>670783</v>
      </c>
      <c r="X15" s="106">
        <v>960304</v>
      </c>
      <c r="Y15" s="106">
        <v>637274</v>
      </c>
      <c r="Z15" s="106">
        <v>838671</v>
      </c>
      <c r="AA15" s="107">
        <v>700460</v>
      </c>
    </row>
    <row r="16" spans="1:27">
      <c r="A16" s="103"/>
      <c r="B16" s="104"/>
      <c r="C16" s="108">
        <v>0.264541581031285</v>
      </c>
      <c r="D16" s="108">
        <v>0.25046306186600797</v>
      </c>
      <c r="E16" s="108">
        <v>0.226699362669291</v>
      </c>
      <c r="F16" s="108">
        <v>0.21403964796053601</v>
      </c>
      <c r="G16" s="108">
        <v>0.20626393026515499</v>
      </c>
      <c r="H16" s="108">
        <v>0.20368514788592501</v>
      </c>
      <c r="I16" s="108">
        <v>0.232465873542016</v>
      </c>
      <c r="J16" s="108">
        <v>0.24991775386342599</v>
      </c>
      <c r="K16" s="108">
        <v>0.26016607032796801</v>
      </c>
      <c r="L16" s="108">
        <v>0.27390341235274601</v>
      </c>
      <c r="M16" s="108">
        <v>0.26204717975152397</v>
      </c>
      <c r="N16" s="108">
        <v>0.26027211766560199</v>
      </c>
      <c r="O16" s="108">
        <v>0.24599812403520899</v>
      </c>
      <c r="P16" s="108">
        <v>0.18858636086349301</v>
      </c>
      <c r="Q16" s="108">
        <v>0.17795344649596401</v>
      </c>
      <c r="R16" s="108">
        <v>0.15395189686698099</v>
      </c>
      <c r="S16" s="108">
        <v>0.12758466250886399</v>
      </c>
      <c r="T16" s="108">
        <v>9.78435771355953E-2</v>
      </c>
      <c r="U16" s="108">
        <v>5.7785415244008001E-2</v>
      </c>
      <c r="V16" s="108">
        <v>7.0686349735570003E-2</v>
      </c>
      <c r="W16" s="108">
        <v>5.8542080237497698E-2</v>
      </c>
      <c r="X16" s="108">
        <v>7.8641704628621995E-2</v>
      </c>
      <c r="Y16" s="108">
        <v>5.3075462511603701E-2</v>
      </c>
      <c r="Z16" s="108">
        <v>6.8848558144605498E-2</v>
      </c>
      <c r="AA16" s="109">
        <v>5.7118342672708898E-2</v>
      </c>
    </row>
    <row r="17" spans="1:27" ht="25.5" customHeight="1">
      <c r="A17" s="148" t="s">
        <v>31</v>
      </c>
      <c r="B17" s="104"/>
      <c r="C17" s="105">
        <v>869009.61</v>
      </c>
      <c r="D17" s="105">
        <v>771872.46</v>
      </c>
      <c r="E17" s="105">
        <v>851803.29</v>
      </c>
      <c r="F17" s="105">
        <v>1044377.78</v>
      </c>
      <c r="G17" s="105">
        <v>1296393.79</v>
      </c>
      <c r="H17" s="105">
        <v>1451594.74</v>
      </c>
      <c r="I17" s="105">
        <v>1592271.06</v>
      </c>
      <c r="J17" s="105">
        <v>1703564.97</v>
      </c>
      <c r="K17" s="105">
        <v>1876637.37</v>
      </c>
      <c r="L17" s="105">
        <v>1962982</v>
      </c>
      <c r="M17" s="105">
        <v>2005506</v>
      </c>
      <c r="N17" s="23">
        <v>2026724</v>
      </c>
      <c r="O17" s="105"/>
      <c r="P17" s="105"/>
      <c r="Q17" s="106">
        <v>2459395</v>
      </c>
      <c r="R17" s="106">
        <v>2611629</v>
      </c>
      <c r="S17" s="106">
        <v>2766605</v>
      </c>
      <c r="T17" s="106">
        <v>2853305</v>
      </c>
      <c r="U17" s="106">
        <v>3056896</v>
      </c>
      <c r="V17" s="106">
        <v>3179140</v>
      </c>
      <c r="W17" s="106">
        <v>3022691</v>
      </c>
      <c r="X17" s="105">
        <v>3559642</v>
      </c>
      <c r="Y17" s="105">
        <v>3361333</v>
      </c>
      <c r="Z17" s="105">
        <v>3436887</v>
      </c>
      <c r="AA17" s="110">
        <v>3866740</v>
      </c>
    </row>
    <row r="18" spans="1:27">
      <c r="A18" s="148"/>
      <c r="B18" s="104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23"/>
      <c r="O18" s="105"/>
      <c r="P18" s="105"/>
      <c r="Q18" s="111">
        <v>0.20762634245437001</v>
      </c>
      <c r="R18" s="111">
        <v>0.22002880621607299</v>
      </c>
      <c r="S18" s="111">
        <v>0.23302261475503899</v>
      </c>
      <c r="T18" s="111">
        <v>0.245036185992213</v>
      </c>
      <c r="U18" s="111">
        <v>0.257364239533519</v>
      </c>
      <c r="V18" s="111">
        <v>0.26990076001861601</v>
      </c>
      <c r="W18" s="108">
        <v>0.26380307648697399</v>
      </c>
      <c r="X18" s="108">
        <v>0.291508016990075</v>
      </c>
      <c r="Y18" s="108">
        <v>0.27994913276003203</v>
      </c>
      <c r="Z18" s="108">
        <v>0.28214247834483203</v>
      </c>
      <c r="AA18" s="109">
        <v>0.31530962559784997</v>
      </c>
    </row>
    <row r="19" spans="1:27" ht="25.5" customHeight="1">
      <c r="A19" s="149" t="s">
        <v>32</v>
      </c>
      <c r="B19" s="24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25"/>
      <c r="O19" s="112"/>
      <c r="P19" s="112"/>
      <c r="Q19" s="113">
        <v>6868467</v>
      </c>
      <c r="R19" s="113">
        <v>6511349</v>
      </c>
      <c r="S19" s="113">
        <v>6654436</v>
      </c>
      <c r="T19" s="113">
        <v>6544706</v>
      </c>
      <c r="U19" s="113">
        <v>6827276</v>
      </c>
      <c r="V19" s="113">
        <v>6816239</v>
      </c>
      <c r="W19" s="113">
        <v>6786071</v>
      </c>
      <c r="X19" s="112">
        <v>7402542</v>
      </c>
      <c r="Y19" s="112">
        <v>7231399</v>
      </c>
      <c r="Z19" s="112">
        <v>7312534</v>
      </c>
      <c r="AA19" s="114">
        <v>7493842</v>
      </c>
    </row>
    <row r="20" spans="1:27">
      <c r="A20" s="149"/>
      <c r="B20" s="24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25"/>
      <c r="O20" s="112"/>
      <c r="P20" s="112"/>
      <c r="Q20" s="115">
        <v>0.57984775990783899</v>
      </c>
      <c r="R20" s="115">
        <v>0.54857881702424904</v>
      </c>
      <c r="S20" s="115">
        <v>0.560482640796234</v>
      </c>
      <c r="T20" s="115">
        <v>0.56204639766178199</v>
      </c>
      <c r="U20" s="115">
        <v>0.57479766921264197</v>
      </c>
      <c r="V20" s="115">
        <v>0.57868105417456694</v>
      </c>
      <c r="W20" s="116">
        <v>0.59224922661927304</v>
      </c>
      <c r="X20" s="116">
        <v>0.60621274249088697</v>
      </c>
      <c r="Y20" s="116">
        <v>0.60226817119629605</v>
      </c>
      <c r="Z20" s="116">
        <v>0.60030384058039998</v>
      </c>
      <c r="AA20" s="117">
        <v>0.611078199027979</v>
      </c>
    </row>
    <row r="21" spans="1:27" ht="50.25" customHeight="1">
      <c r="A21" s="118" t="s">
        <v>33</v>
      </c>
      <c r="B21" s="119"/>
      <c r="C21" s="120">
        <v>5891091.2199999904</v>
      </c>
      <c r="D21" s="120">
        <v>6426748.6099999798</v>
      </c>
      <c r="E21" s="120">
        <v>6443049.5999999996</v>
      </c>
      <c r="F21" s="120">
        <v>6573128.3300000001</v>
      </c>
      <c r="G21" s="120">
        <v>6905273.2499999898</v>
      </c>
      <c r="H21" s="120">
        <v>6931323.9000000004</v>
      </c>
      <c r="I21" s="120">
        <v>7029456.9500000197</v>
      </c>
      <c r="J21" s="120">
        <v>7303233.2000000002</v>
      </c>
      <c r="K21" s="120">
        <v>8150742</v>
      </c>
      <c r="L21" s="120">
        <v>8115562</v>
      </c>
      <c r="M21" s="120">
        <v>8301631</v>
      </c>
      <c r="N21" s="26">
        <v>8650204</v>
      </c>
      <c r="O21" s="120"/>
      <c r="P21" s="120"/>
      <c r="Q21" s="27">
        <v>10041364.5</v>
      </c>
      <c r="R21" s="27">
        <v>10674864.68</v>
      </c>
      <c r="S21" s="27">
        <v>11209684.699999999</v>
      </c>
      <c r="T21" s="27">
        <v>11577995</v>
      </c>
      <c r="U21" s="27">
        <v>11920796</v>
      </c>
      <c r="V21" s="121">
        <v>11977074</v>
      </c>
      <c r="W21" s="121">
        <v>12092416</v>
      </c>
      <c r="X21" s="120">
        <v>12792816</v>
      </c>
      <c r="Y21" s="120">
        <v>12983375</v>
      </c>
      <c r="Z21" s="120">
        <v>13190306</v>
      </c>
      <c r="AA21" s="122">
        <v>13459099.359999999</v>
      </c>
    </row>
    <row r="22" spans="1:27" ht="7.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</row>
    <row r="23" spans="1:27" s="126" customFormat="1" ht="12.75" customHeight="1">
      <c r="A23" s="124" t="s">
        <v>34</v>
      </c>
      <c r="B23" s="124"/>
      <c r="C23" s="124"/>
      <c r="D23" s="125"/>
      <c r="E23" s="125"/>
      <c r="F23" s="125"/>
      <c r="G23" s="125"/>
      <c r="H23" s="125"/>
      <c r="I23" s="124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</row>
    <row r="24" spans="1:27" ht="12.75" customHeight="1">
      <c r="A24" s="124" t="s">
        <v>154</v>
      </c>
      <c r="B24" s="28"/>
      <c r="C24" s="124"/>
      <c r="D24" s="125"/>
      <c r="E24" s="125"/>
      <c r="F24" s="125"/>
      <c r="G24" s="125"/>
      <c r="H24" s="125"/>
      <c r="I24" s="124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</row>
    <row r="25" spans="1:27" ht="12.75" customHeight="1">
      <c r="A25" s="125" t="s">
        <v>35</v>
      </c>
      <c r="B25" s="29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</row>
    <row r="26" spans="1:27" ht="12.75" customHeight="1">
      <c r="A26" s="125"/>
      <c r="B26" s="29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</row>
    <row r="27" spans="1:27" ht="12.75" customHeight="1">
      <c r="A27" s="125" t="s">
        <v>36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</row>
    <row r="28" spans="1:27">
      <c r="A28" s="125" t="s">
        <v>37</v>
      </c>
      <c r="B28" s="125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</row>
    <row r="29" spans="1:27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</row>
    <row r="30" spans="1:27">
      <c r="A30" s="127" t="s">
        <v>38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</row>
    <row r="31" spans="1:27">
      <c r="A31" s="129">
        <v>9.3392103077455602E-2</v>
      </c>
      <c r="B31" s="30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</row>
    <row r="32" spans="1:27">
      <c r="A32" s="127" t="s">
        <v>39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</row>
    <row r="33" spans="1:27">
      <c r="A33" s="129">
        <v>9.1188615841362702E-2</v>
      </c>
      <c r="B33" s="30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</row>
    <row r="34" spans="1:27">
      <c r="A34" s="127" t="s">
        <v>40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</row>
    <row r="35" spans="1:27">
      <c r="A35" s="129">
        <v>7.3901152799828299E-2</v>
      </c>
      <c r="B35" s="30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</row>
    <row r="51" spans="15:17">
      <c r="O51" s="128"/>
      <c r="P51" s="128"/>
      <c r="Q51" s="128"/>
    </row>
    <row r="52" spans="15:17">
      <c r="O52" s="128"/>
      <c r="P52" s="128"/>
      <c r="Q52" s="128"/>
    </row>
  </sheetData>
  <mergeCells count="2">
    <mergeCell ref="A17:A18"/>
    <mergeCell ref="A19:A20"/>
  </mergeCells>
  <pageMargins left="0.59015748031496063" right="0.59015748031496063" top="0.9838582677165354" bottom="0.9838582677165354" header="0.59015748031496063" footer="0.59015748031496063"/>
  <pageSetup fitToWidth="0" fitToHeight="0" orientation="landscape" r:id="rId1"/>
  <headerFooter alignWithMargins="0"/>
  <colBreaks count="1" manualBreakCount="1">
    <brk id="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J38"/>
  <sheetViews>
    <sheetView workbookViewId="0">
      <selection activeCell="A2" sqref="A2"/>
    </sheetView>
  </sheetViews>
  <sheetFormatPr baseColWidth="10" defaultRowHeight="15"/>
  <cols>
    <col min="1" max="1" width="43.875" style="74" customWidth="1"/>
    <col min="2" max="2" width="16.125" style="74" customWidth="1"/>
    <col min="3" max="3" width="13.125" style="74" customWidth="1"/>
    <col min="4" max="4" width="9.625" style="74" customWidth="1"/>
    <col min="5" max="5" width="11.875" style="74" customWidth="1"/>
    <col min="6" max="6" width="11.625" style="74" customWidth="1"/>
    <col min="7" max="7" width="13.375" style="74" customWidth="1"/>
    <col min="8" max="8" width="12.625" style="74" customWidth="1"/>
    <col min="9" max="9" width="11.75" style="74" customWidth="1"/>
    <col min="10" max="10" width="10.75" style="74" customWidth="1"/>
    <col min="11" max="11" width="10.375" style="74" customWidth="1"/>
    <col min="12" max="12" width="12.625" style="74" customWidth="1"/>
    <col min="13" max="13" width="12.125" style="74" customWidth="1"/>
    <col min="14" max="14" width="12" style="74" customWidth="1"/>
    <col min="15" max="15" width="12.125" style="74" customWidth="1"/>
    <col min="16" max="16" width="12.5" style="74" customWidth="1"/>
    <col min="17" max="17" width="12.25" style="74" customWidth="1"/>
    <col min="18" max="18" width="11.75" style="74" customWidth="1"/>
    <col min="19" max="19" width="11.5" style="74" customWidth="1"/>
    <col min="20" max="20" width="11.75" style="74" customWidth="1"/>
    <col min="21" max="21" width="12.125" style="74" customWidth="1"/>
    <col min="22" max="22" width="13.125" style="74" customWidth="1"/>
    <col min="23" max="23" width="12.25" style="74" customWidth="1"/>
    <col min="24" max="24" width="14" style="74" customWidth="1"/>
    <col min="25" max="26" width="11.625" style="74" customWidth="1"/>
    <col min="27" max="27" width="12.5" style="74" customWidth="1"/>
    <col min="28" max="28" width="12.25" style="74" customWidth="1"/>
    <col min="29" max="29" width="10.75" style="74" customWidth="1"/>
    <col min="30" max="30" width="12" style="74" customWidth="1"/>
    <col min="31" max="31" width="11.75" style="74" customWidth="1"/>
    <col min="32" max="32" width="12.875" style="74" customWidth="1"/>
    <col min="33" max="33" width="12.75" style="74" customWidth="1"/>
    <col min="34" max="34" width="12" style="74" customWidth="1"/>
    <col min="35" max="35" width="12.75" style="74" customWidth="1"/>
    <col min="36" max="36" width="13.375" style="74" customWidth="1"/>
    <col min="37" max="37" width="12.625" style="74" customWidth="1"/>
    <col min="38" max="38" width="13.5" style="74" customWidth="1"/>
    <col min="39" max="39" width="13.375" style="74" customWidth="1"/>
    <col min="40" max="40" width="13.5" style="74" customWidth="1"/>
    <col min="41" max="41" width="12.375" style="74" customWidth="1"/>
    <col min="42" max="42" width="13.125" style="74" customWidth="1"/>
    <col min="43" max="43" width="12" style="74" customWidth="1"/>
    <col min="44" max="45" width="12.75" style="74" customWidth="1"/>
    <col min="46" max="46" width="14.5" style="74" customWidth="1"/>
    <col min="47" max="47" width="12.5" style="74" customWidth="1"/>
    <col min="48" max="48" width="11.375" style="74" customWidth="1"/>
    <col min="49" max="50" width="11.875" style="74" customWidth="1"/>
    <col min="51" max="51" width="12.125" style="74" customWidth="1"/>
    <col min="52" max="52" width="12" style="74" customWidth="1"/>
    <col min="53" max="53" width="12.125" style="74" customWidth="1"/>
    <col min="54" max="248" width="10.625" style="74" customWidth="1"/>
    <col min="249" max="249" width="36.375" style="74" customWidth="1"/>
    <col min="250" max="255" width="11.375" style="74" customWidth="1"/>
    <col min="256" max="256" width="9.5" style="74" customWidth="1"/>
    <col min="257" max="504" width="10.625" style="74" customWidth="1"/>
    <col min="505" max="505" width="36.375" style="74" customWidth="1"/>
    <col min="506" max="511" width="11.375" style="74" customWidth="1"/>
    <col min="512" max="512" width="9.5" style="74" customWidth="1"/>
    <col min="513" max="760" width="10.625" style="74" customWidth="1"/>
    <col min="761" max="761" width="36.375" style="74" customWidth="1"/>
    <col min="762" max="767" width="11.375" style="74" customWidth="1"/>
    <col min="768" max="768" width="9.5" style="74" customWidth="1"/>
    <col min="769" max="1016" width="10.625" style="74" customWidth="1"/>
    <col min="1017" max="1017" width="36.375" style="74" customWidth="1"/>
    <col min="1018" max="1023" width="11.375" style="74" customWidth="1"/>
    <col min="1024" max="1024" width="9.5" style="74" customWidth="1"/>
  </cols>
  <sheetData>
    <row r="1" spans="1:53" customFormat="1" ht="19.5">
      <c r="A1" s="31" t="s">
        <v>174</v>
      </c>
      <c r="B1" s="31"/>
      <c r="C1" s="31"/>
      <c r="D1" s="31"/>
      <c r="E1" s="31"/>
    </row>
    <row r="2" spans="1:53" customFormat="1" ht="25.5">
      <c r="A2" s="32" t="s">
        <v>41</v>
      </c>
      <c r="B2" s="33" t="s">
        <v>42</v>
      </c>
      <c r="C2" s="33" t="s">
        <v>43</v>
      </c>
      <c r="D2" s="33" t="s">
        <v>44</v>
      </c>
      <c r="E2" s="33" t="s">
        <v>45</v>
      </c>
      <c r="F2" s="33" t="s">
        <v>46</v>
      </c>
      <c r="G2" s="33" t="s">
        <v>47</v>
      </c>
      <c r="H2" s="33" t="s">
        <v>48</v>
      </c>
      <c r="I2" s="33" t="s">
        <v>49</v>
      </c>
      <c r="J2" s="33" t="s">
        <v>50</v>
      </c>
      <c r="K2" s="33" t="s">
        <v>51</v>
      </c>
      <c r="L2" s="33" t="s">
        <v>52</v>
      </c>
      <c r="M2" s="33" t="s">
        <v>53</v>
      </c>
      <c r="N2" s="33" t="s">
        <v>54</v>
      </c>
      <c r="O2" s="33" t="s">
        <v>55</v>
      </c>
      <c r="P2" s="33" t="s">
        <v>56</v>
      </c>
      <c r="Q2" s="33" t="s">
        <v>57</v>
      </c>
      <c r="R2" s="33" t="s">
        <v>58</v>
      </c>
      <c r="S2" s="33" t="s">
        <v>59</v>
      </c>
      <c r="T2" s="33" t="s">
        <v>60</v>
      </c>
      <c r="U2" s="33" t="s">
        <v>61</v>
      </c>
      <c r="V2" s="33" t="s">
        <v>62</v>
      </c>
      <c r="W2" s="33" t="s">
        <v>63</v>
      </c>
      <c r="X2" s="33" t="s">
        <v>64</v>
      </c>
      <c r="Y2" s="33" t="s">
        <v>65</v>
      </c>
      <c r="Z2" s="33" t="s">
        <v>66</v>
      </c>
      <c r="AA2" s="33" t="s">
        <v>67</v>
      </c>
      <c r="AB2" s="33" t="s">
        <v>68</v>
      </c>
      <c r="AC2" s="33" t="s">
        <v>69</v>
      </c>
      <c r="AD2" s="33" t="s">
        <v>70</v>
      </c>
      <c r="AE2" s="33" t="s">
        <v>71</v>
      </c>
      <c r="AF2" s="33" t="s">
        <v>72</v>
      </c>
      <c r="AG2" s="33" t="s">
        <v>73</v>
      </c>
      <c r="AH2" s="33" t="s">
        <v>74</v>
      </c>
      <c r="AI2" s="33" t="s">
        <v>75</v>
      </c>
      <c r="AJ2" s="33" t="s">
        <v>76</v>
      </c>
      <c r="AK2" s="33" t="s">
        <v>77</v>
      </c>
      <c r="AL2" s="33" t="s">
        <v>78</v>
      </c>
      <c r="AM2" s="33" t="s">
        <v>79</v>
      </c>
      <c r="AN2" s="33" t="s">
        <v>80</v>
      </c>
      <c r="AO2" s="33" t="s">
        <v>81</v>
      </c>
      <c r="AP2" s="33" t="s">
        <v>82</v>
      </c>
      <c r="AQ2" s="33" t="s">
        <v>83</v>
      </c>
      <c r="AR2" s="33" t="s">
        <v>84</v>
      </c>
      <c r="AS2" s="33" t="s">
        <v>85</v>
      </c>
      <c r="AT2" s="33" t="s">
        <v>86</v>
      </c>
      <c r="AU2" s="33" t="s">
        <v>87</v>
      </c>
      <c r="AV2" s="33" t="s">
        <v>88</v>
      </c>
      <c r="AW2" s="33" t="s">
        <v>89</v>
      </c>
      <c r="AX2" s="33" t="s">
        <v>90</v>
      </c>
      <c r="AY2" s="33" t="s">
        <v>91</v>
      </c>
      <c r="AZ2" s="33" t="s">
        <v>92</v>
      </c>
      <c r="BA2" s="34" t="s">
        <v>93</v>
      </c>
    </row>
    <row r="3" spans="1:53" customFormat="1">
      <c r="A3" s="35" t="s">
        <v>94</v>
      </c>
      <c r="B3" s="36">
        <v>323156083</v>
      </c>
      <c r="C3" s="36">
        <v>4819240</v>
      </c>
      <c r="D3" s="36">
        <v>718636</v>
      </c>
      <c r="E3" s="36">
        <v>7002528</v>
      </c>
      <c r="F3" s="36">
        <v>2933071</v>
      </c>
      <c r="G3" s="36">
        <v>39314991</v>
      </c>
      <c r="H3" s="36">
        <v>5538455</v>
      </c>
      <c r="I3" s="36">
        <v>3558074</v>
      </c>
      <c r="J3" s="36">
        <v>970031</v>
      </c>
      <c r="K3" s="36">
        <v>692167</v>
      </c>
      <c r="L3" s="36">
        <v>20937259</v>
      </c>
      <c r="M3" s="36">
        <v>10266805</v>
      </c>
      <c r="N3" s="36">
        <v>1406397</v>
      </c>
      <c r="O3" s="36">
        <v>1733000</v>
      </c>
      <c r="P3" s="36">
        <v>12623987</v>
      </c>
      <c r="Q3" s="36">
        <v>6550191</v>
      </c>
      <c r="R3" s="36">
        <v>3054721</v>
      </c>
      <c r="S3" s="36">
        <v>2875839</v>
      </c>
      <c r="T3" s="36">
        <v>4408536</v>
      </c>
      <c r="U3" s="36">
        <v>4545677</v>
      </c>
      <c r="V3" s="36">
        <v>1319218</v>
      </c>
      <c r="W3" s="36">
        <v>5981196</v>
      </c>
      <c r="X3" s="36">
        <v>6812579</v>
      </c>
      <c r="Y3" s="36">
        <v>9910746</v>
      </c>
      <c r="Z3" s="36">
        <v>5621661</v>
      </c>
      <c r="AA3" s="36">
        <v>2950846</v>
      </c>
      <c r="AB3" s="36">
        <v>5991814</v>
      </c>
      <c r="AC3" s="36">
        <v>1040316</v>
      </c>
      <c r="AD3" s="36">
        <v>1877719</v>
      </c>
      <c r="AE3" s="36">
        <v>2988348</v>
      </c>
      <c r="AF3" s="36">
        <v>1335774</v>
      </c>
      <c r="AG3" s="36">
        <v>9023329</v>
      </c>
      <c r="AH3" s="36">
        <v>2044703</v>
      </c>
      <c r="AI3" s="36">
        <v>19756377</v>
      </c>
      <c r="AJ3" s="36">
        <v>10309081</v>
      </c>
      <c r="AK3" s="36">
        <v>742671</v>
      </c>
      <c r="AL3" s="36">
        <v>11531857</v>
      </c>
      <c r="AM3" s="36">
        <v>3827569</v>
      </c>
      <c r="AN3" s="36">
        <v>4211824</v>
      </c>
      <c r="AO3" s="36">
        <v>12598980</v>
      </c>
      <c r="AP3" s="36">
        <v>1046732</v>
      </c>
      <c r="AQ3" s="36">
        <v>4971053</v>
      </c>
      <c r="AR3" s="36">
        <v>871275</v>
      </c>
      <c r="AS3" s="36">
        <v>6707191</v>
      </c>
      <c r="AT3" s="36">
        <v>28100926</v>
      </c>
      <c r="AU3" s="36">
        <v>3130844</v>
      </c>
      <c r="AV3" s="36">
        <v>613519</v>
      </c>
      <c r="AW3" s="36">
        <v>8261535</v>
      </c>
      <c r="AX3" s="36">
        <v>7438059</v>
      </c>
      <c r="AY3" s="36">
        <v>1798171</v>
      </c>
      <c r="AZ3" s="36">
        <v>5828819</v>
      </c>
      <c r="BA3" s="37">
        <v>561747</v>
      </c>
    </row>
    <row r="4" spans="1:53" customFormat="1">
      <c r="A4" s="151" t="s">
        <v>21</v>
      </c>
      <c r="B4" s="36">
        <v>59227161</v>
      </c>
      <c r="C4" s="36">
        <v>251636</v>
      </c>
      <c r="D4" s="36">
        <v>51280</v>
      </c>
      <c r="E4" s="36">
        <v>2477645</v>
      </c>
      <c r="F4" s="36">
        <v>259567</v>
      </c>
      <c r="G4" s="36">
        <v>15288196</v>
      </c>
      <c r="H4" s="36">
        <v>1270186</v>
      </c>
      <c r="I4" s="36">
        <v>583485</v>
      </c>
      <c r="J4" s="36">
        <v>101626</v>
      </c>
      <c r="K4" s="36">
        <v>79843</v>
      </c>
      <c r="L4" s="36">
        <v>5491409</v>
      </c>
      <c r="M4" s="36">
        <v>1001395</v>
      </c>
      <c r="N4" s="36">
        <v>130722</v>
      </c>
      <c r="O4" s="36">
        <v>228056</v>
      </c>
      <c r="P4" s="36">
        <v>2292224</v>
      </c>
      <c r="Q4" s="36">
        <v>444996</v>
      </c>
      <c r="R4" s="36">
        <v>196456</v>
      </c>
      <c r="S4" s="36">
        <v>431629</v>
      </c>
      <c r="T4" s="36">
        <v>156565</v>
      </c>
      <c r="U4" s="36">
        <v>272143</v>
      </c>
      <c r="V4" s="36">
        <v>14106</v>
      </c>
      <c r="W4" s="36">
        <v>612567</v>
      </c>
      <c r="X4" s="36">
        <v>872868</v>
      </c>
      <c r="Y4" s="36">
        <v>456147</v>
      </c>
      <c r="Z4" s="36">
        <v>275740</v>
      </c>
      <c r="AA4" s="36">
        <v>79243</v>
      </c>
      <c r="AB4" s="36">
        <v>297525</v>
      </c>
      <c r="AC4" s="36">
        <v>36200</v>
      </c>
      <c r="AD4" s="36">
        <v>246445</v>
      </c>
      <c r="AE4" s="36">
        <v>886602</v>
      </c>
      <c r="AF4" s="36">
        <v>47785</v>
      </c>
      <c r="AG4" s="36">
        <v>1717310</v>
      </c>
      <c r="AH4" s="36">
        <v>922283</v>
      </c>
      <c r="AI4" s="36">
        <v>3434084</v>
      </c>
      <c r="AJ4" s="36">
        <v>1161030</v>
      </c>
      <c r="AK4" s="36">
        <v>31370</v>
      </c>
      <c r="AL4" s="36">
        <v>427092</v>
      </c>
      <c r="AM4" s="36">
        <v>458847</v>
      </c>
      <c r="AN4" s="36">
        <v>512666</v>
      </c>
      <c r="AO4" s="36">
        <v>1030037</v>
      </c>
      <c r="AP4" s="36">
        <v>184474</v>
      </c>
      <c r="AQ4" s="36">
        <v>254389</v>
      </c>
      <c r="AR4" s="36">
        <v>44302</v>
      </c>
      <c r="AS4" s="36">
        <v>336085</v>
      </c>
      <c r="AT4" s="36">
        <v>11092850</v>
      </c>
      <c r="AU4" s="36">
        <v>459597</v>
      </c>
      <c r="AV4" s="36">
        <v>9169</v>
      </c>
      <c r="AW4" s="36">
        <v>932182</v>
      </c>
      <c r="AX4" s="36">
        <v>982555</v>
      </c>
      <c r="AY4" s="36">
        <v>22425</v>
      </c>
      <c r="AZ4" s="36">
        <v>326640</v>
      </c>
      <c r="BA4" s="37">
        <v>53487</v>
      </c>
    </row>
    <row r="5" spans="1:53" customFormat="1">
      <c r="A5" s="151"/>
      <c r="B5" s="38">
        <v>0.18327725862427899</v>
      </c>
      <c r="C5" s="38">
        <v>5.2214872054514798E-2</v>
      </c>
      <c r="D5" s="38">
        <v>7.1357404861431897E-2</v>
      </c>
      <c r="E5" s="38">
        <v>0.353821505604833</v>
      </c>
      <c r="F5" s="38">
        <v>8.84966644176019E-2</v>
      </c>
      <c r="G5" s="38">
        <v>0.38886428843389498</v>
      </c>
      <c r="H5" s="38">
        <v>0.22933940963680299</v>
      </c>
      <c r="I5" s="38">
        <v>0.163989000790877</v>
      </c>
      <c r="J5" s="38">
        <v>0.104765723982017</v>
      </c>
      <c r="K5" s="38">
        <v>0.11535221991224701</v>
      </c>
      <c r="L5" s="38">
        <v>0.262279269698101</v>
      </c>
      <c r="M5" s="38">
        <v>9.7537159807749296E-2</v>
      </c>
      <c r="N5" s="38">
        <v>9.2948150486669101E-2</v>
      </c>
      <c r="O5" s="38">
        <v>0.131596076168494</v>
      </c>
      <c r="P5" s="38">
        <v>0.18157686632598699</v>
      </c>
      <c r="Q5" s="38">
        <v>6.7936339566281395E-2</v>
      </c>
      <c r="R5" s="38">
        <v>6.4312256340268104E-2</v>
      </c>
      <c r="S5" s="38">
        <v>0.150088026485488</v>
      </c>
      <c r="T5" s="38">
        <v>3.5514057274342301E-2</v>
      </c>
      <c r="U5" s="38">
        <v>5.9868530034140097E-2</v>
      </c>
      <c r="V5" s="38">
        <v>1.06926982500239E-2</v>
      </c>
      <c r="W5" s="38">
        <v>0.10241547008324101</v>
      </c>
      <c r="X5" s="38">
        <v>0.12812592705347001</v>
      </c>
      <c r="Y5" s="38">
        <v>4.6025495961656199E-2</v>
      </c>
      <c r="Z5" s="38">
        <v>4.9049560263416801E-2</v>
      </c>
      <c r="AA5" s="38">
        <v>2.6854332621898899E-2</v>
      </c>
      <c r="AB5" s="38">
        <v>4.9655246307712501E-2</v>
      </c>
      <c r="AC5" s="38">
        <v>3.4797119336816902E-2</v>
      </c>
      <c r="AD5" s="38">
        <v>0.131247007672607</v>
      </c>
      <c r="AE5" s="38">
        <v>0.29668632970457298</v>
      </c>
      <c r="AF5" s="38">
        <v>3.5773267034693003E-2</v>
      </c>
      <c r="AG5" s="38">
        <v>0.19031889450113099</v>
      </c>
      <c r="AH5" s="38">
        <v>0.451059640446559</v>
      </c>
      <c r="AI5" s="38">
        <v>0.17382154632906599</v>
      </c>
      <c r="AJ5" s="38">
        <v>0.112622065924208</v>
      </c>
      <c r="AK5" s="38">
        <v>4.2239430380343397E-2</v>
      </c>
      <c r="AL5" s="38">
        <v>3.7035839067376598E-2</v>
      </c>
      <c r="AM5" s="38">
        <v>0.11987948486363</v>
      </c>
      <c r="AN5" s="38">
        <v>0.121720660692375</v>
      </c>
      <c r="AO5" s="38">
        <v>8.17555865633567E-2</v>
      </c>
      <c r="AP5" s="38">
        <v>0.17623804373994501</v>
      </c>
      <c r="AQ5" s="38">
        <v>5.1174067144325402E-2</v>
      </c>
      <c r="AR5" s="38">
        <v>5.08473214541907E-2</v>
      </c>
      <c r="AS5" s="38">
        <v>5.0108160033015298E-2</v>
      </c>
      <c r="AT5" s="38">
        <v>0.39475033669708998</v>
      </c>
      <c r="AU5" s="38">
        <v>0.14679651876618599</v>
      </c>
      <c r="AV5" s="38">
        <v>1.4944932430780501E-2</v>
      </c>
      <c r="AW5" s="38">
        <v>0.112833995135287</v>
      </c>
      <c r="AX5" s="38">
        <v>0.13209830682977899</v>
      </c>
      <c r="AY5" s="38">
        <v>1.24710052603451E-2</v>
      </c>
      <c r="AZ5" s="38">
        <v>5.6038796195249797E-2</v>
      </c>
      <c r="BA5" s="39">
        <v>9.5215461764815795E-2</v>
      </c>
    </row>
    <row r="6" spans="1:53" customFormat="1">
      <c r="A6" s="151" t="s">
        <v>22</v>
      </c>
      <c r="B6" s="36">
        <v>36973716</v>
      </c>
      <c r="C6" s="36">
        <v>159412</v>
      </c>
      <c r="D6" s="36">
        <v>28995</v>
      </c>
      <c r="E6" s="36">
        <v>2251810</v>
      </c>
      <c r="F6" s="36">
        <v>178609</v>
      </c>
      <c r="G6" s="36">
        <v>12762921</v>
      </c>
      <c r="H6" s="36">
        <v>909199</v>
      </c>
      <c r="I6" s="36">
        <v>99808</v>
      </c>
      <c r="J6" s="36">
        <v>41997</v>
      </c>
      <c r="K6" s="36">
        <v>12560</v>
      </c>
      <c r="L6" s="36">
        <v>642992</v>
      </c>
      <c r="M6" s="36">
        <v>644789</v>
      </c>
      <c r="N6" s="36">
        <v>41492</v>
      </c>
      <c r="O6" s="36">
        <v>194606</v>
      </c>
      <c r="P6" s="36">
        <v>1850047</v>
      </c>
      <c r="Q6" s="36">
        <v>306523</v>
      </c>
      <c r="R6" s="36">
        <v>141224</v>
      </c>
      <c r="S6" s="36">
        <v>373621</v>
      </c>
      <c r="T6" s="36">
        <v>125291</v>
      </c>
      <c r="U6" s="36">
        <v>122526</v>
      </c>
      <c r="V6" s="36">
        <v>3204</v>
      </c>
      <c r="W6" s="36">
        <v>92011</v>
      </c>
      <c r="X6" s="36">
        <v>56454</v>
      </c>
      <c r="Y6" s="36">
        <v>323647</v>
      </c>
      <c r="Z6" s="36">
        <v>151274</v>
      </c>
      <c r="AA6" s="36">
        <v>55990</v>
      </c>
      <c r="AB6" s="36">
        <v>227072</v>
      </c>
      <c r="AC6" s="36">
        <v>26164</v>
      </c>
      <c r="AD6" s="36">
        <v>174875</v>
      </c>
      <c r="AE6" s="36">
        <v>673660</v>
      </c>
      <c r="AF6" s="36">
        <v>11584</v>
      </c>
      <c r="AG6" s="36">
        <v>248240</v>
      </c>
      <c r="AH6" s="36">
        <v>549148</v>
      </c>
      <c r="AI6" s="36">
        <v>350302</v>
      </c>
      <c r="AJ6" s="36">
        <v>666984</v>
      </c>
      <c r="AK6" s="36">
        <v>21614</v>
      </c>
      <c r="AL6" s="36">
        <v>201407</v>
      </c>
      <c r="AM6" s="36">
        <v>377598</v>
      </c>
      <c r="AN6" s="36">
        <v>419930</v>
      </c>
      <c r="AO6" s="36">
        <v>197960</v>
      </c>
      <c r="AP6" s="36">
        <v>12081</v>
      </c>
      <c r="AQ6" s="36">
        <v>131991</v>
      </c>
      <c r="AR6" s="36">
        <v>30476</v>
      </c>
      <c r="AS6" s="36">
        <v>214170</v>
      </c>
      <c r="AT6" s="36">
        <v>9219971</v>
      </c>
      <c r="AU6" s="36">
        <v>281516</v>
      </c>
      <c r="AV6" s="36">
        <v>2408</v>
      </c>
      <c r="AW6" s="36">
        <v>229406</v>
      </c>
      <c r="AX6" s="36">
        <v>822132</v>
      </c>
      <c r="AY6" s="36">
        <v>12397</v>
      </c>
      <c r="AZ6" s="36">
        <v>254835</v>
      </c>
      <c r="BA6" s="37">
        <v>44793</v>
      </c>
    </row>
    <row r="7" spans="1:53" customFormat="1">
      <c r="A7" s="151"/>
      <c r="B7" s="40">
        <v>0.114414420600586</v>
      </c>
      <c r="C7" s="40">
        <v>3.3078244702484202E-2</v>
      </c>
      <c r="D7" s="40">
        <v>4.0347268992925497E-2</v>
      </c>
      <c r="E7" s="40">
        <v>0.32157100978389502</v>
      </c>
      <c r="F7" s="40">
        <v>6.0894877757817698E-2</v>
      </c>
      <c r="G7" s="40">
        <v>0.324632428378274</v>
      </c>
      <c r="H7" s="40">
        <v>0.16416112435688299</v>
      </c>
      <c r="I7" s="40">
        <v>2.805113103325E-2</v>
      </c>
      <c r="J7" s="40">
        <v>4.3294492650234898E-2</v>
      </c>
      <c r="K7" s="40">
        <v>1.81459098743511E-2</v>
      </c>
      <c r="L7" s="40">
        <v>3.0710419162317301E-2</v>
      </c>
      <c r="M7" s="40">
        <v>6.2803277163635596E-2</v>
      </c>
      <c r="N7" s="40">
        <v>2.95023382444644E-2</v>
      </c>
      <c r="O7" s="40">
        <v>0.11229428736295401</v>
      </c>
      <c r="P7" s="40">
        <v>0.146550135072224</v>
      </c>
      <c r="Q7" s="40">
        <v>4.6796039993337597E-2</v>
      </c>
      <c r="R7" s="40">
        <v>4.62313906900172E-2</v>
      </c>
      <c r="S7" s="40">
        <v>0.129917217201658</v>
      </c>
      <c r="T7" s="40">
        <v>2.84200922936775E-2</v>
      </c>
      <c r="U7" s="40">
        <v>2.69544008516223E-2</v>
      </c>
      <c r="V7" s="40">
        <v>2.4287115548756902E-3</v>
      </c>
      <c r="W7" s="40">
        <v>1.53833781738636E-2</v>
      </c>
      <c r="X7" s="40">
        <v>8.2867295924201403E-3</v>
      </c>
      <c r="Y7" s="40">
        <v>3.2656169374131898E-2</v>
      </c>
      <c r="Z7" s="40">
        <v>2.69091288144198E-2</v>
      </c>
      <c r="AA7" s="40">
        <v>1.8974219596685198E-2</v>
      </c>
      <c r="AB7" s="40">
        <v>3.7897037524863099E-2</v>
      </c>
      <c r="AC7" s="40">
        <v>2.5150050561560101E-2</v>
      </c>
      <c r="AD7" s="40">
        <v>9.3131613409674199E-2</v>
      </c>
      <c r="AE7" s="40">
        <v>0.22542889917774001</v>
      </c>
      <c r="AF7" s="40">
        <v>8.6721256739538295E-3</v>
      </c>
      <c r="AG7" s="40">
        <v>2.7510910884441901E-2</v>
      </c>
      <c r="AH7" s="40">
        <v>0.26857103452188402</v>
      </c>
      <c r="AI7" s="40">
        <v>1.7731085006122301E-2</v>
      </c>
      <c r="AJ7" s="40">
        <v>6.4698686526956206E-2</v>
      </c>
      <c r="AK7" s="40">
        <v>2.9103061786443798E-2</v>
      </c>
      <c r="AL7" s="40">
        <v>1.7465270337639501E-2</v>
      </c>
      <c r="AM7" s="40">
        <v>9.8652173220130104E-2</v>
      </c>
      <c r="AN7" s="40">
        <v>9.9702646644304199E-2</v>
      </c>
      <c r="AO7" s="40">
        <v>1.5712383065930698E-2</v>
      </c>
      <c r="AP7" s="40">
        <v>1.15416362545523E-2</v>
      </c>
      <c r="AQ7" s="40">
        <v>2.6551919683817499E-2</v>
      </c>
      <c r="AR7" s="40">
        <v>3.49786232819718E-2</v>
      </c>
      <c r="AS7" s="40">
        <v>3.1931400194209501E-2</v>
      </c>
      <c r="AT7" s="40">
        <v>0.32810203478703898</v>
      </c>
      <c r="AU7" s="40">
        <v>8.9916968076339795E-2</v>
      </c>
      <c r="AV7" s="40">
        <v>3.9248988213893901E-3</v>
      </c>
      <c r="AW7" s="40">
        <v>2.77679632174892E-2</v>
      </c>
      <c r="AX7" s="40">
        <v>0.110530448871137</v>
      </c>
      <c r="AY7" s="40">
        <v>6.8942275234112902E-3</v>
      </c>
      <c r="AZ7" s="40">
        <v>4.3719834155083598E-2</v>
      </c>
      <c r="BA7" s="41">
        <v>7.9738743598096698E-2</v>
      </c>
    </row>
    <row r="8" spans="1:53" customFormat="1">
      <c r="A8" s="35" t="s">
        <v>23</v>
      </c>
      <c r="B8" s="36">
        <v>24896360</v>
      </c>
      <c r="C8" s="36">
        <v>104852</v>
      </c>
      <c r="D8" s="36">
        <v>22180</v>
      </c>
      <c r="E8" s="36">
        <v>1537726</v>
      </c>
      <c r="F8" s="36">
        <v>107937</v>
      </c>
      <c r="G8" s="36">
        <v>8646792</v>
      </c>
      <c r="H8" s="36">
        <v>658784</v>
      </c>
      <c r="I8" s="36">
        <v>55925</v>
      </c>
      <c r="J8" s="36">
        <v>17181</v>
      </c>
      <c r="K8" s="36">
        <v>8681</v>
      </c>
      <c r="L8" s="36">
        <v>392484</v>
      </c>
      <c r="M8" s="36">
        <v>333311</v>
      </c>
      <c r="N8" s="36">
        <v>34684</v>
      </c>
      <c r="O8" s="36">
        <v>134624</v>
      </c>
      <c r="P8" s="36">
        <v>1120797</v>
      </c>
      <c r="Q8" s="36">
        <v>181791</v>
      </c>
      <c r="R8" s="36">
        <v>90380</v>
      </c>
      <c r="S8" s="36">
        <v>262626</v>
      </c>
      <c r="T8" s="36">
        <v>58709</v>
      </c>
      <c r="U8" s="36">
        <v>77979</v>
      </c>
      <c r="V8" s="36">
        <v>2194</v>
      </c>
      <c r="W8" s="36">
        <v>47611</v>
      </c>
      <c r="X8" s="36">
        <v>39339</v>
      </c>
      <c r="Y8" s="36">
        <v>228751</v>
      </c>
      <c r="Z8" s="36">
        <v>102609</v>
      </c>
      <c r="AA8" s="36">
        <v>29421</v>
      </c>
      <c r="AB8" s="36">
        <v>168041</v>
      </c>
      <c r="AC8" s="36">
        <v>24041</v>
      </c>
      <c r="AD8" s="36">
        <v>119864</v>
      </c>
      <c r="AE8" s="36">
        <v>455829</v>
      </c>
      <c r="AF8" s="36">
        <v>10891</v>
      </c>
      <c r="AG8" s="36">
        <v>135916</v>
      </c>
      <c r="AH8" s="36">
        <v>429297</v>
      </c>
      <c r="AI8" s="36">
        <v>188106</v>
      </c>
      <c r="AJ8" s="36">
        <v>345229</v>
      </c>
      <c r="AK8" s="36">
        <v>17790</v>
      </c>
      <c r="AL8" s="36">
        <v>153119</v>
      </c>
      <c r="AM8" s="36">
        <v>248248</v>
      </c>
      <c r="AN8" s="36">
        <v>253858</v>
      </c>
      <c r="AO8" s="36">
        <v>124504</v>
      </c>
      <c r="AP8" s="36">
        <v>10093</v>
      </c>
      <c r="AQ8" s="36">
        <v>77032</v>
      </c>
      <c r="AR8" s="36">
        <v>22061</v>
      </c>
      <c r="AS8" s="36">
        <v>130138</v>
      </c>
      <c r="AT8" s="36">
        <v>6596329</v>
      </c>
      <c r="AU8" s="36">
        <v>173569</v>
      </c>
      <c r="AV8" s="36">
        <v>2185</v>
      </c>
      <c r="AW8" s="36">
        <v>134855</v>
      </c>
      <c r="AX8" s="36">
        <v>552095</v>
      </c>
      <c r="AY8" s="36">
        <v>9546</v>
      </c>
      <c r="AZ8" s="36">
        <v>179779</v>
      </c>
      <c r="BA8" s="37">
        <v>36577</v>
      </c>
    </row>
    <row r="9" spans="1:53" customFormat="1">
      <c r="A9" s="42" t="s">
        <v>24</v>
      </c>
      <c r="B9" s="36">
        <v>11801010</v>
      </c>
      <c r="C9" s="36">
        <v>53244</v>
      </c>
      <c r="D9" s="36">
        <v>6815</v>
      </c>
      <c r="E9" s="36">
        <v>704819</v>
      </c>
      <c r="F9" s="36">
        <v>67553</v>
      </c>
      <c r="G9" s="36">
        <v>4055299</v>
      </c>
      <c r="H9" s="36">
        <v>246534</v>
      </c>
      <c r="I9" s="36">
        <v>42697</v>
      </c>
      <c r="J9" s="36">
        <v>24293</v>
      </c>
      <c r="K9" s="36">
        <v>3879</v>
      </c>
      <c r="L9" s="36">
        <v>194103</v>
      </c>
      <c r="M9" s="36">
        <v>302175</v>
      </c>
      <c r="N9" s="36">
        <v>5622</v>
      </c>
      <c r="O9" s="36">
        <v>58166</v>
      </c>
      <c r="P9" s="36">
        <v>722203</v>
      </c>
      <c r="Q9" s="36">
        <v>120192</v>
      </c>
      <c r="R9" s="36">
        <v>50844</v>
      </c>
      <c r="S9" s="36">
        <v>106663</v>
      </c>
      <c r="T9" s="36">
        <v>62184</v>
      </c>
      <c r="U9" s="36">
        <v>44548</v>
      </c>
      <c r="V9" s="36">
        <v>1010</v>
      </c>
      <c r="W9" s="36">
        <v>37135</v>
      </c>
      <c r="X9" s="36">
        <v>14629</v>
      </c>
      <c r="Y9" s="36">
        <v>87908</v>
      </c>
      <c r="Z9" s="36">
        <v>48665</v>
      </c>
      <c r="AA9" s="36">
        <v>26011</v>
      </c>
      <c r="AB9" s="36">
        <v>59031</v>
      </c>
      <c r="AC9" s="36">
        <v>2123</v>
      </c>
      <c r="AD9" s="36">
        <v>54465</v>
      </c>
      <c r="AE9" s="36">
        <v>212434</v>
      </c>
      <c r="AF9" s="36">
        <v>692</v>
      </c>
      <c r="AG9" s="36">
        <v>112324</v>
      </c>
      <c r="AH9" s="36">
        <v>117172</v>
      </c>
      <c r="AI9" s="36">
        <v>155976</v>
      </c>
      <c r="AJ9" s="36">
        <v>309322</v>
      </c>
      <c r="AK9" s="36">
        <v>3824</v>
      </c>
      <c r="AL9" s="36">
        <v>46097</v>
      </c>
      <c r="AM9" s="36">
        <v>129350</v>
      </c>
      <c r="AN9" s="36">
        <v>166072</v>
      </c>
      <c r="AO9" s="36">
        <v>73456</v>
      </c>
      <c r="AP9" s="36">
        <v>1989</v>
      </c>
      <c r="AQ9" s="36">
        <v>54958</v>
      </c>
      <c r="AR9" s="36">
        <v>7139</v>
      </c>
      <c r="AS9" s="36">
        <v>80138</v>
      </c>
      <c r="AT9" s="36">
        <v>2581576</v>
      </c>
      <c r="AU9" s="36">
        <v>103176</v>
      </c>
      <c r="AV9" s="36">
        <v>223</v>
      </c>
      <c r="AW9" s="36">
        <v>87642</v>
      </c>
      <c r="AX9" s="36">
        <v>268515</v>
      </c>
      <c r="AY9" s="36">
        <v>2851</v>
      </c>
      <c r="AZ9" s="36">
        <v>75057</v>
      </c>
      <c r="BA9" s="37">
        <v>8217</v>
      </c>
    </row>
    <row r="10" spans="1:53" customFormat="1">
      <c r="A10" s="151" t="s">
        <v>95</v>
      </c>
      <c r="B10" s="36">
        <v>23554304</v>
      </c>
      <c r="C10" s="36">
        <v>106153</v>
      </c>
      <c r="D10" s="36">
        <v>28021</v>
      </c>
      <c r="E10" s="36">
        <v>749918</v>
      </c>
      <c r="F10" s="36">
        <v>110654</v>
      </c>
      <c r="G10" s="36">
        <v>5046611</v>
      </c>
      <c r="H10" s="36">
        <v>332192</v>
      </c>
      <c r="I10" s="36">
        <v>276123</v>
      </c>
      <c r="J10" s="36">
        <v>69274</v>
      </c>
      <c r="K10" s="36">
        <v>58498</v>
      </c>
      <c r="L10" s="36">
        <v>2193010</v>
      </c>
      <c r="M10" s="36">
        <v>624576</v>
      </c>
      <c r="N10" s="36">
        <v>113752</v>
      </c>
      <c r="O10" s="36">
        <v>82174</v>
      </c>
      <c r="P10" s="36">
        <v>848248</v>
      </c>
      <c r="Q10" s="36">
        <v>207011</v>
      </c>
      <c r="R10" s="36">
        <v>80355</v>
      </c>
      <c r="S10" s="36">
        <v>152738</v>
      </c>
      <c r="T10" s="36">
        <v>105551</v>
      </c>
      <c r="U10" s="36">
        <v>140407</v>
      </c>
      <c r="V10" s="36">
        <v>26797</v>
      </c>
      <c r="W10" s="36">
        <v>444334</v>
      </c>
      <c r="X10" s="36">
        <v>638864</v>
      </c>
      <c r="Y10" s="36">
        <v>431059</v>
      </c>
      <c r="Z10" s="36">
        <v>222848</v>
      </c>
      <c r="AA10" s="36">
        <v>24464</v>
      </c>
      <c r="AB10" s="36">
        <v>198232</v>
      </c>
      <c r="AC10" s="36">
        <v>8518</v>
      </c>
      <c r="AD10" s="36">
        <v>121944</v>
      </c>
      <c r="AE10" s="36">
        <v>275811</v>
      </c>
      <c r="AF10" s="36">
        <v>49434</v>
      </c>
      <c r="AG10" s="36">
        <v>900465</v>
      </c>
      <c r="AH10" s="36">
        <v>106523</v>
      </c>
      <c r="AI10" s="36">
        <v>1865380</v>
      </c>
      <c r="AJ10" s="36">
        <v>632524</v>
      </c>
      <c r="AK10" s="36">
        <v>23700</v>
      </c>
      <c r="AL10" s="36">
        <v>220622</v>
      </c>
      <c r="AM10" s="36">
        <v>190934</v>
      </c>
      <c r="AN10" s="36">
        <v>272718</v>
      </c>
      <c r="AO10" s="36">
        <v>427052</v>
      </c>
      <c r="AP10" s="36">
        <v>71393</v>
      </c>
      <c r="AQ10" s="36">
        <v>104432</v>
      </c>
      <c r="AR10" s="36">
        <v>22978</v>
      </c>
      <c r="AS10" s="36">
        <v>212190</v>
      </c>
      <c r="AT10" s="36">
        <v>3092520</v>
      </c>
      <c r="AU10" s="36">
        <v>186976</v>
      </c>
      <c r="AV10" s="36">
        <v>12929</v>
      </c>
      <c r="AW10" s="36">
        <v>676157</v>
      </c>
      <c r="AX10" s="36">
        <v>605446</v>
      </c>
      <c r="AY10" s="36">
        <v>16665</v>
      </c>
      <c r="AZ10" s="36">
        <v>135789</v>
      </c>
      <c r="BA10" s="37">
        <v>9340</v>
      </c>
    </row>
    <row r="11" spans="1:53" customFormat="1">
      <c r="A11" s="151"/>
      <c r="B11" s="43">
        <v>7.2888320038215104E-2</v>
      </c>
      <c r="C11" s="43">
        <v>2.20269171072617E-2</v>
      </c>
      <c r="D11" s="43">
        <v>3.8991923588576102E-2</v>
      </c>
      <c r="E11" s="43">
        <v>0.107092467177568</v>
      </c>
      <c r="F11" s="43">
        <v>3.7726328479603798E-2</v>
      </c>
      <c r="G11" s="43">
        <v>0.128363529321423</v>
      </c>
      <c r="H11" s="43">
        <v>5.9979181919867501E-2</v>
      </c>
      <c r="I11" s="43">
        <v>7.76046254237545E-2</v>
      </c>
      <c r="J11" s="43">
        <v>7.1414212535475696E-2</v>
      </c>
      <c r="K11" s="43">
        <v>8.4514286292180898E-2</v>
      </c>
      <c r="L11" s="43">
        <v>0.104741981746512</v>
      </c>
      <c r="M11" s="43">
        <v>6.0834504989624297E-2</v>
      </c>
      <c r="N11" s="43">
        <v>8.0881856261070001E-2</v>
      </c>
      <c r="O11" s="43">
        <v>4.7417195614541302E-2</v>
      </c>
      <c r="P11" s="43">
        <v>6.7193351830923204E-2</v>
      </c>
      <c r="Q11" s="43">
        <v>3.16038112476415E-2</v>
      </c>
      <c r="R11" s="43">
        <v>2.63051846633457E-2</v>
      </c>
      <c r="S11" s="43">
        <v>5.3110761763784403E-2</v>
      </c>
      <c r="T11" s="43">
        <v>2.3942415350583501E-2</v>
      </c>
      <c r="U11" s="43">
        <v>3.0888028339893001E-2</v>
      </c>
      <c r="V11" s="43">
        <v>2.0312791365793999E-2</v>
      </c>
      <c r="W11" s="43">
        <v>7.42884867842485E-2</v>
      </c>
      <c r="X11" s="43">
        <v>9.3777114364472003E-2</v>
      </c>
      <c r="Y11" s="43">
        <v>4.3494102260314201E-2</v>
      </c>
      <c r="Z11" s="43">
        <v>3.9640953091977599E-2</v>
      </c>
      <c r="AA11" s="43">
        <v>8.2905038080604704E-3</v>
      </c>
      <c r="AB11" s="43">
        <v>3.3083804003261802E-2</v>
      </c>
      <c r="AC11" s="43">
        <v>8.1878967544476901E-3</v>
      </c>
      <c r="AD11" s="43">
        <v>6.4942624535407098E-2</v>
      </c>
      <c r="AE11" s="43">
        <v>9.2295475627336601E-2</v>
      </c>
      <c r="AF11" s="43">
        <v>3.7007757300261901E-2</v>
      </c>
      <c r="AG11" s="43">
        <v>9.9792992142922005E-2</v>
      </c>
      <c r="AH11" s="43">
        <v>5.2097052725994901E-2</v>
      </c>
      <c r="AI11" s="43">
        <v>9.4419133629612406E-2</v>
      </c>
      <c r="AJ11" s="43">
        <v>6.1356002537956603E-2</v>
      </c>
      <c r="AK11" s="43">
        <v>3.1911842525155797E-2</v>
      </c>
      <c r="AL11" s="43">
        <v>1.9131524090179101E-2</v>
      </c>
      <c r="AM11" s="43">
        <v>4.9883881910424102E-2</v>
      </c>
      <c r="AN11" s="43">
        <v>6.4750568874672801E-2</v>
      </c>
      <c r="AO11" s="43">
        <v>3.38957598154771E-2</v>
      </c>
      <c r="AP11" s="43">
        <v>6.8205615190898905E-2</v>
      </c>
      <c r="AQ11" s="43">
        <v>2.1008023853296299E-2</v>
      </c>
      <c r="AR11" s="43">
        <v>2.63728443947089E-2</v>
      </c>
      <c r="AS11" s="43">
        <v>3.16361946454186E-2</v>
      </c>
      <c r="AT11" s="43">
        <v>0.110050465952617</v>
      </c>
      <c r="AU11" s="43">
        <v>5.9720637629980901E-2</v>
      </c>
      <c r="AV11" s="43">
        <v>2.10735119857739E-2</v>
      </c>
      <c r="AW11" s="43">
        <v>8.1843991461635096E-2</v>
      </c>
      <c r="AX11" s="43">
        <v>8.1398386326325206E-2</v>
      </c>
      <c r="AY11" s="43">
        <v>9.2677503974872306E-3</v>
      </c>
      <c r="AZ11" s="43">
        <v>2.32961428378545E-2</v>
      </c>
      <c r="BA11" s="44">
        <v>1.6626702056263799E-2</v>
      </c>
    </row>
    <row r="12" spans="1:53" customFormat="1" ht="25.5">
      <c r="A12" s="45" t="s">
        <v>25</v>
      </c>
      <c r="B12" s="46">
        <v>12263311</v>
      </c>
      <c r="C12" s="46">
        <v>56447</v>
      </c>
      <c r="D12" s="46">
        <v>7275</v>
      </c>
      <c r="E12" s="46">
        <v>712354</v>
      </c>
      <c r="F12" s="46">
        <v>70043</v>
      </c>
      <c r="G12" s="46">
        <v>4186202</v>
      </c>
      <c r="H12" s="46">
        <v>265684</v>
      </c>
      <c r="I12" s="46">
        <v>42697</v>
      </c>
      <c r="J12" s="46">
        <v>24293</v>
      </c>
      <c r="K12" s="46">
        <v>4118</v>
      </c>
      <c r="L12" s="46">
        <v>216023</v>
      </c>
      <c r="M12" s="46">
        <v>311958</v>
      </c>
      <c r="N12" s="46">
        <v>6654</v>
      </c>
      <c r="O12" s="46">
        <v>67356</v>
      </c>
      <c r="P12" s="46">
        <v>744513</v>
      </c>
      <c r="Q12" s="46">
        <v>124806</v>
      </c>
      <c r="R12" s="46">
        <v>53896</v>
      </c>
      <c r="S12" s="46">
        <v>106663</v>
      </c>
      <c r="T12" s="46">
        <v>62184</v>
      </c>
      <c r="U12" s="46">
        <v>45952</v>
      </c>
      <c r="V12" s="46">
        <v>1010</v>
      </c>
      <c r="W12" s="46">
        <v>37135</v>
      </c>
      <c r="X12" s="46">
        <v>21094</v>
      </c>
      <c r="Y12" s="46">
        <v>87908</v>
      </c>
      <c r="Z12" s="46">
        <v>50445</v>
      </c>
      <c r="AA12" s="46">
        <v>28230</v>
      </c>
      <c r="AB12" s="46">
        <v>60916</v>
      </c>
      <c r="AC12" s="46">
        <v>2376</v>
      </c>
      <c r="AD12" s="46">
        <v>55899</v>
      </c>
      <c r="AE12" s="46">
        <v>221036</v>
      </c>
      <c r="AF12" s="46">
        <v>1253</v>
      </c>
      <c r="AG12" s="46">
        <v>118107</v>
      </c>
      <c r="AH12" s="46">
        <v>127760</v>
      </c>
      <c r="AI12" s="46">
        <v>159937</v>
      </c>
      <c r="AJ12" s="46">
        <v>316454</v>
      </c>
      <c r="AK12" s="46">
        <v>3824</v>
      </c>
      <c r="AL12" s="46">
        <v>46097</v>
      </c>
      <c r="AM12" s="46">
        <v>147217</v>
      </c>
      <c r="AN12" s="46">
        <v>170200</v>
      </c>
      <c r="AO12" s="46">
        <v>73456</v>
      </c>
      <c r="AP12" s="46">
        <v>2958</v>
      </c>
      <c r="AQ12" s="46">
        <v>63846</v>
      </c>
      <c r="AR12" s="46">
        <v>7139</v>
      </c>
      <c r="AS12" s="46">
        <v>83582</v>
      </c>
      <c r="AT12" s="46">
        <v>2685780</v>
      </c>
      <c r="AU12" s="46">
        <v>120964</v>
      </c>
      <c r="AV12" s="46">
        <v>223</v>
      </c>
      <c r="AW12" s="46">
        <v>89475</v>
      </c>
      <c r="AX12" s="46">
        <v>283559</v>
      </c>
      <c r="AY12" s="46">
        <v>2851</v>
      </c>
      <c r="AZ12" s="46">
        <v>75057</v>
      </c>
      <c r="BA12" s="47">
        <v>8407</v>
      </c>
    </row>
    <row r="13" spans="1:53" customFormat="1">
      <c r="A13" s="48" t="s">
        <v>27</v>
      </c>
      <c r="B13" s="49">
        <v>3.7948569267687297E-2</v>
      </c>
      <c r="C13" s="49">
        <v>1.1712842688888701E-2</v>
      </c>
      <c r="D13" s="49">
        <v>1.0123344780946101E-2</v>
      </c>
      <c r="E13" s="49">
        <v>0.101728118759397</v>
      </c>
      <c r="F13" s="49">
        <v>2.3880431124919901E-2</v>
      </c>
      <c r="G13" s="49">
        <v>0.106478518588495</v>
      </c>
      <c r="H13" s="49">
        <v>4.7970778854391702E-2</v>
      </c>
      <c r="I13" s="49">
        <v>1.2000031477703999E-2</v>
      </c>
      <c r="J13" s="49">
        <v>2.50435295366849E-2</v>
      </c>
      <c r="K13" s="49">
        <v>5.9494312788676701E-3</v>
      </c>
      <c r="L13" s="49">
        <v>1.0317635178511199E-2</v>
      </c>
      <c r="M13" s="49">
        <v>3.0385110070757199E-2</v>
      </c>
      <c r="N13" s="49">
        <v>4.7312387611748302E-3</v>
      </c>
      <c r="O13" s="49">
        <v>3.8866705135603002E-2</v>
      </c>
      <c r="P13" s="49">
        <v>5.8976058831492803E-2</v>
      </c>
      <c r="Q13" s="49">
        <v>1.9053795530542501E-2</v>
      </c>
      <c r="R13" s="49">
        <v>1.76435098328129E-2</v>
      </c>
      <c r="S13" s="49">
        <v>3.7089350273085499E-2</v>
      </c>
      <c r="T13" s="49">
        <v>1.4105362868761901E-2</v>
      </c>
      <c r="U13" s="49">
        <v>1.0108945268218599E-2</v>
      </c>
      <c r="V13" s="49">
        <v>7.6560507815994004E-4</v>
      </c>
      <c r="W13" s="49">
        <v>6.2086244958366203E-3</v>
      </c>
      <c r="X13" s="49">
        <v>3.0963310663993798E-3</v>
      </c>
      <c r="Y13" s="49">
        <v>8.8699680124987596E-3</v>
      </c>
      <c r="Z13" s="49">
        <v>8.9733265666499598E-3</v>
      </c>
      <c r="AA13" s="49">
        <v>9.5667479766819406E-3</v>
      </c>
      <c r="AB13" s="49">
        <v>1.0166537212269899E-2</v>
      </c>
      <c r="AC13" s="49">
        <v>2.28392142387505E-3</v>
      </c>
      <c r="AD13" s="49">
        <v>2.9769630067118701E-2</v>
      </c>
      <c r="AE13" s="49">
        <v>7.3965950418090495E-2</v>
      </c>
      <c r="AF13" s="49">
        <v>9.3803293072031602E-4</v>
      </c>
      <c r="AG13" s="49">
        <v>1.3089071671885199E-2</v>
      </c>
      <c r="AH13" s="49">
        <v>6.2483402234945598E-2</v>
      </c>
      <c r="AI13" s="49">
        <v>8.0954620373968403E-3</v>
      </c>
      <c r="AJ13" s="49">
        <v>3.0696625625504299E-2</v>
      </c>
      <c r="AK13" s="49">
        <v>5.1489825238901204E-3</v>
      </c>
      <c r="AL13" s="49">
        <v>3.9973613963475299E-3</v>
      </c>
      <c r="AM13" s="49">
        <v>3.8462272006069602E-2</v>
      </c>
      <c r="AN13" s="49">
        <v>4.0410045623938698E-2</v>
      </c>
      <c r="AO13" s="49">
        <v>5.83031324758036E-3</v>
      </c>
      <c r="AP13" s="49">
        <v>2.8259382535357701E-3</v>
      </c>
      <c r="AQ13" s="49">
        <v>1.28435564859196E-2</v>
      </c>
      <c r="AR13" s="49">
        <v>8.19373906057215E-3</v>
      </c>
      <c r="AS13" s="49">
        <v>1.24615505954728E-2</v>
      </c>
      <c r="AT13" s="49">
        <v>9.55762098373555E-2</v>
      </c>
      <c r="AU13" s="49">
        <v>3.86362271643046E-2</v>
      </c>
      <c r="AV13" s="49">
        <v>3.6347692573498102E-4</v>
      </c>
      <c r="AW13" s="49">
        <v>1.0830311800409999E-2</v>
      </c>
      <c r="AX13" s="49">
        <v>3.8122714541522197E-2</v>
      </c>
      <c r="AY13" s="49">
        <v>1.5854999329874601E-3</v>
      </c>
      <c r="AZ13" s="49">
        <v>1.2876879518818499E-2</v>
      </c>
      <c r="BA13" s="50">
        <v>1.4965812011457099E-2</v>
      </c>
    </row>
    <row r="14" spans="1:53" customFormat="1">
      <c r="A14" s="48" t="s">
        <v>96</v>
      </c>
      <c r="B14" s="49">
        <v>1</v>
      </c>
      <c r="C14" s="49">
        <v>4.6029167816097998E-3</v>
      </c>
      <c r="D14" s="49">
        <v>5.9323293684715298E-4</v>
      </c>
      <c r="E14" s="49">
        <v>5.8088227559424999E-2</v>
      </c>
      <c r="F14" s="49">
        <v>5.7115896351319804E-3</v>
      </c>
      <c r="G14" s="49">
        <v>0.34135984971758399</v>
      </c>
      <c r="H14" s="49">
        <v>2.16649483977043E-2</v>
      </c>
      <c r="I14" s="49">
        <v>3.4816861449571E-3</v>
      </c>
      <c r="J14" s="49">
        <v>1.9809495168148302E-3</v>
      </c>
      <c r="K14" s="49">
        <v>3.3579838267169397E-4</v>
      </c>
      <c r="L14" s="49">
        <v>1.7615389514300001E-2</v>
      </c>
      <c r="M14" s="49">
        <v>2.5438317596283701E-2</v>
      </c>
      <c r="N14" s="49">
        <v>5.4259408409360196E-4</v>
      </c>
      <c r="O14" s="49">
        <v>5.49248078271847E-3</v>
      </c>
      <c r="P14" s="49">
        <v>6.07106025444515E-2</v>
      </c>
      <c r="Q14" s="49">
        <v>1.01771862427692E-2</v>
      </c>
      <c r="R14" s="49">
        <v>4.39489791949336E-3</v>
      </c>
      <c r="S14" s="49">
        <v>8.6977326107117395E-3</v>
      </c>
      <c r="T14" s="49">
        <v>5.0707349752444498E-3</v>
      </c>
      <c r="U14" s="49">
        <v>3.74711201567016E-3</v>
      </c>
      <c r="V14" s="49">
        <v>8.2359486765034301E-5</v>
      </c>
      <c r="W14" s="49">
        <v>3.0281381594252999E-3</v>
      </c>
      <c r="X14" s="49">
        <v>1.72009011269469E-3</v>
      </c>
      <c r="Y14" s="49">
        <v>7.1683740223174603E-3</v>
      </c>
      <c r="Z14" s="49">
        <v>4.1134894157051098E-3</v>
      </c>
      <c r="AA14" s="49">
        <v>2.3019884271058598E-3</v>
      </c>
      <c r="AB14" s="49">
        <v>4.9673371245335003E-3</v>
      </c>
      <c r="AC14" s="49">
        <v>1.9374865401358601E-4</v>
      </c>
      <c r="AD14" s="49">
        <v>4.5582306442362901E-3</v>
      </c>
      <c r="AE14" s="49">
        <v>1.8024169818412001E-2</v>
      </c>
      <c r="AF14" s="49">
        <v>1.02174690016424E-4</v>
      </c>
      <c r="AG14" s="49">
        <v>9.6309226765919909E-3</v>
      </c>
      <c r="AH14" s="49">
        <v>1.0418067355545299E-2</v>
      </c>
      <c r="AI14" s="49">
        <v>1.30419101334052E-2</v>
      </c>
      <c r="AJ14" s="49">
        <v>2.5804939628457601E-2</v>
      </c>
      <c r="AK14" s="49">
        <v>3.1182443305890199E-4</v>
      </c>
      <c r="AL14" s="49">
        <v>3.7589359023839498E-3</v>
      </c>
      <c r="AM14" s="49">
        <v>1.2004669864443601E-2</v>
      </c>
      <c r="AN14" s="49">
        <v>1.38787966806028E-2</v>
      </c>
      <c r="AO14" s="49">
        <v>5.9898994651607501E-3</v>
      </c>
      <c r="AP14" s="49">
        <v>2.41207288961358E-4</v>
      </c>
      <c r="AQ14" s="49">
        <v>5.2062611801983998E-3</v>
      </c>
      <c r="AR14" s="49">
        <v>5.82142946550079E-4</v>
      </c>
      <c r="AS14" s="49">
        <v>6.8156144780149499E-3</v>
      </c>
      <c r="AT14" s="49">
        <v>0.219009368677024</v>
      </c>
      <c r="AU14" s="49">
        <v>9.8638940168768504E-3</v>
      </c>
      <c r="AV14" s="49">
        <v>1.8184322325349199E-5</v>
      </c>
      <c r="AW14" s="49">
        <v>7.2961535428727204E-3</v>
      </c>
      <c r="AX14" s="49">
        <v>2.3122548225352799E-2</v>
      </c>
      <c r="AY14" s="49">
        <v>2.32482076007042E-4</v>
      </c>
      <c r="AZ14" s="49">
        <v>6.12045148329028E-3</v>
      </c>
      <c r="BA14" s="50">
        <v>6.8554079726103302E-4</v>
      </c>
    </row>
    <row r="15" spans="1:53" customFormat="1">
      <c r="A15" s="48" t="s">
        <v>28</v>
      </c>
      <c r="B15" s="49">
        <v>0.33167645361910603</v>
      </c>
      <c r="C15" s="49">
        <v>0.3540950493062</v>
      </c>
      <c r="D15" s="49">
        <v>0.25090532850491498</v>
      </c>
      <c r="E15" s="49">
        <v>0.31634729395464101</v>
      </c>
      <c r="F15" s="49">
        <v>0.39215828989580598</v>
      </c>
      <c r="G15" s="49">
        <v>0.32799717243411602</v>
      </c>
      <c r="H15" s="49">
        <v>0.29221765532078198</v>
      </c>
      <c r="I15" s="49">
        <v>0.42779135941006702</v>
      </c>
      <c r="J15" s="49">
        <v>0.57844607948186799</v>
      </c>
      <c r="K15" s="49">
        <v>0.32786624203821702</v>
      </c>
      <c r="L15" s="49">
        <v>0.33596529972379102</v>
      </c>
      <c r="M15" s="49">
        <v>0.483814084917702</v>
      </c>
      <c r="N15" s="49">
        <v>0.160368263761689</v>
      </c>
      <c r="O15" s="49">
        <v>0.34611471383205</v>
      </c>
      <c r="P15" s="49">
        <v>0.402429235581583</v>
      </c>
      <c r="Q15" s="49">
        <v>0.40716683576762602</v>
      </c>
      <c r="R15" s="49">
        <v>0.38163484960063399</v>
      </c>
      <c r="S15" s="49">
        <v>0.28548448829161099</v>
      </c>
      <c r="T15" s="49">
        <v>0.49631657501336901</v>
      </c>
      <c r="U15" s="49">
        <v>0.37503876728204599</v>
      </c>
      <c r="V15" s="49">
        <v>0.31523096129837702</v>
      </c>
      <c r="W15" s="49">
        <v>0.40359304865722601</v>
      </c>
      <c r="X15" s="49">
        <v>0.373649342827789</v>
      </c>
      <c r="Y15" s="49">
        <v>0.27161691596090798</v>
      </c>
      <c r="Z15" s="49">
        <v>0.33346774726654899</v>
      </c>
      <c r="AA15" s="49">
        <v>0.50419717806751196</v>
      </c>
      <c r="AB15" s="49">
        <v>0.26826733370913203</v>
      </c>
      <c r="AC15" s="49">
        <v>9.0811802476685494E-2</v>
      </c>
      <c r="AD15" s="49">
        <v>0.319651179413867</v>
      </c>
      <c r="AE15" s="49">
        <v>0.32811210402873903</v>
      </c>
      <c r="AF15" s="49">
        <v>0.10816643646408799</v>
      </c>
      <c r="AG15" s="49">
        <v>0.475777473412826</v>
      </c>
      <c r="AH15" s="49">
        <v>0.23265130711574999</v>
      </c>
      <c r="AI15" s="49">
        <v>0.45656890340334899</v>
      </c>
      <c r="AJ15" s="49">
        <v>0.474455159344152</v>
      </c>
      <c r="AK15" s="49">
        <v>0.17692236513371001</v>
      </c>
      <c r="AL15" s="49">
        <v>0.22887486532245599</v>
      </c>
      <c r="AM15" s="49">
        <v>0.38987759469064998</v>
      </c>
      <c r="AN15" s="49">
        <v>0.40530564617912501</v>
      </c>
      <c r="AO15" s="49">
        <v>0.37106486158820001</v>
      </c>
      <c r="AP15" s="49">
        <v>0.24484728085423399</v>
      </c>
      <c r="AQ15" s="49">
        <v>0.48371479873627699</v>
      </c>
      <c r="AR15" s="49">
        <v>0.23424990156188499</v>
      </c>
      <c r="AS15" s="49">
        <v>0.39026007377317101</v>
      </c>
      <c r="AT15" s="49">
        <v>0.29130026547805798</v>
      </c>
      <c r="AU15" s="49">
        <v>0.42968783301837199</v>
      </c>
      <c r="AV15" s="49">
        <v>9.2607973421926906E-2</v>
      </c>
      <c r="AW15" s="49">
        <v>0.39002903149874002</v>
      </c>
      <c r="AX15" s="49">
        <v>0.34490690059503798</v>
      </c>
      <c r="AY15" s="49">
        <v>0.229974993950149</v>
      </c>
      <c r="AZ15" s="49">
        <v>0.29453175584201502</v>
      </c>
      <c r="BA15" s="50">
        <v>0.18768557587123</v>
      </c>
    </row>
    <row r="16" spans="1:53" customFormat="1">
      <c r="A16" s="51" t="s">
        <v>97</v>
      </c>
      <c r="B16" s="52">
        <v>1017854.813</v>
      </c>
      <c r="C16" s="52">
        <v>4685.1009999999997</v>
      </c>
      <c r="D16" s="52">
        <v>603.82500000000005</v>
      </c>
      <c r="E16" s="52">
        <v>59125.381999999998</v>
      </c>
      <c r="F16" s="52">
        <v>5813.5690000000004</v>
      </c>
      <c r="G16" s="52">
        <v>347454.766</v>
      </c>
      <c r="H16" s="52">
        <v>22051.772000000001</v>
      </c>
      <c r="I16" s="52">
        <v>3543.8510000000001</v>
      </c>
      <c r="J16" s="52">
        <v>2016.319</v>
      </c>
      <c r="K16" s="52">
        <v>341.79399999999998</v>
      </c>
      <c r="L16" s="52">
        <v>17929.909</v>
      </c>
      <c r="M16" s="52">
        <v>25892.513999999999</v>
      </c>
      <c r="N16" s="52">
        <v>552.28200000000004</v>
      </c>
      <c r="O16" s="52">
        <v>5590.5479999999998</v>
      </c>
      <c r="P16" s="52">
        <v>61794.578999999998</v>
      </c>
      <c r="Q16" s="52">
        <v>10358.897999999999</v>
      </c>
      <c r="R16" s="52">
        <v>4473.3680000000004</v>
      </c>
      <c r="S16" s="52">
        <v>8853.0290000000005</v>
      </c>
      <c r="T16" s="52">
        <v>5161.2719999999999</v>
      </c>
      <c r="U16" s="52">
        <v>3814.0160000000001</v>
      </c>
      <c r="V16" s="52">
        <v>83.83</v>
      </c>
      <c r="W16" s="52">
        <v>3082.2049999999999</v>
      </c>
      <c r="X16" s="52">
        <v>1750.8019999999999</v>
      </c>
      <c r="Y16" s="52">
        <v>7296.3639999999996</v>
      </c>
      <c r="Z16" s="52">
        <v>4186.9350000000004</v>
      </c>
      <c r="AA16" s="52">
        <v>2343.09</v>
      </c>
      <c r="AB16" s="52">
        <v>5056.0280000000002</v>
      </c>
      <c r="AC16" s="52">
        <v>197.208</v>
      </c>
      <c r="AD16" s="52">
        <v>4639.6170000000002</v>
      </c>
      <c r="AE16" s="52">
        <v>18345.988000000001</v>
      </c>
      <c r="AF16" s="52">
        <v>103.999</v>
      </c>
      <c r="AG16" s="52">
        <v>9802.8809999999994</v>
      </c>
      <c r="AH16" s="52">
        <v>10604.08</v>
      </c>
      <c r="AI16" s="52">
        <v>13274.771000000001</v>
      </c>
      <c r="AJ16" s="52">
        <v>26265.682000000001</v>
      </c>
      <c r="AK16" s="52">
        <v>317.392</v>
      </c>
      <c r="AL16" s="52">
        <v>3826.0509999999999</v>
      </c>
      <c r="AM16" s="52">
        <v>12219.011</v>
      </c>
      <c r="AN16" s="52">
        <v>14126.6</v>
      </c>
      <c r="AO16" s="52">
        <v>6096.848</v>
      </c>
      <c r="AP16" s="52">
        <v>245.51400000000001</v>
      </c>
      <c r="AQ16" s="52">
        <v>5299.2179999999998</v>
      </c>
      <c r="AR16" s="52">
        <v>592.53700000000003</v>
      </c>
      <c r="AS16" s="52">
        <v>6937.3059999999996</v>
      </c>
      <c r="AT16" s="52">
        <v>222919.74</v>
      </c>
      <c r="AU16" s="52">
        <v>10040.012000000001</v>
      </c>
      <c r="AV16" s="52">
        <v>18.509</v>
      </c>
      <c r="AW16" s="52">
        <v>7426.4250000000002</v>
      </c>
      <c r="AX16" s="52">
        <v>23535.397000000001</v>
      </c>
      <c r="AY16" s="52">
        <v>236.63300000000001</v>
      </c>
      <c r="AZ16" s="52">
        <v>6229.7309999999998</v>
      </c>
      <c r="BA16" s="53">
        <v>697.78099999999995</v>
      </c>
    </row>
    <row r="17" spans="1:53" customFormat="1">
      <c r="A17" s="51"/>
      <c r="B17" s="54">
        <v>8.3000000000000004E-2</v>
      </c>
      <c r="C17" s="54">
        <v>8.3000000000000004E-2</v>
      </c>
      <c r="D17" s="54">
        <v>8.3000000000000004E-2</v>
      </c>
      <c r="E17" s="54">
        <v>8.3000000000000004E-2</v>
      </c>
      <c r="F17" s="54">
        <v>8.3000000000000004E-2</v>
      </c>
      <c r="G17" s="54">
        <v>8.3000000000000004E-2</v>
      </c>
      <c r="H17" s="54">
        <v>8.3000000000000004E-2</v>
      </c>
      <c r="I17" s="54">
        <v>8.3000000000000004E-2</v>
      </c>
      <c r="J17" s="54">
        <v>8.3000000000000004E-2</v>
      </c>
      <c r="K17" s="54">
        <v>8.3000000000000004E-2</v>
      </c>
      <c r="L17" s="54">
        <v>8.3000000000000004E-2</v>
      </c>
      <c r="M17" s="54">
        <v>8.3000000000000004E-2</v>
      </c>
      <c r="N17" s="54">
        <v>8.3000000000000004E-2</v>
      </c>
      <c r="O17" s="54">
        <v>8.3000000000000004E-2</v>
      </c>
      <c r="P17" s="54">
        <v>8.3000000000000004E-2</v>
      </c>
      <c r="Q17" s="54">
        <v>8.3000000000000004E-2</v>
      </c>
      <c r="R17" s="54">
        <v>8.3000000000000004E-2</v>
      </c>
      <c r="S17" s="54">
        <v>8.3000000000000004E-2</v>
      </c>
      <c r="T17" s="54">
        <v>8.3000000000000004E-2</v>
      </c>
      <c r="U17" s="54">
        <v>8.3000000000000004E-2</v>
      </c>
      <c r="V17" s="54">
        <v>8.3000000000000004E-2</v>
      </c>
      <c r="W17" s="54">
        <v>8.3000000000000004E-2</v>
      </c>
      <c r="X17" s="54">
        <v>8.3000000000000004E-2</v>
      </c>
      <c r="Y17" s="54">
        <v>8.3000000000000004E-2</v>
      </c>
      <c r="Z17" s="54">
        <v>8.3000000000000004E-2</v>
      </c>
      <c r="AA17" s="54">
        <v>8.3000000000000004E-2</v>
      </c>
      <c r="AB17" s="54">
        <v>8.3000000000000004E-2</v>
      </c>
      <c r="AC17" s="54">
        <v>8.3000000000000004E-2</v>
      </c>
      <c r="AD17" s="54">
        <v>8.3000000000000004E-2</v>
      </c>
      <c r="AE17" s="54">
        <v>8.3000000000000004E-2</v>
      </c>
      <c r="AF17" s="54">
        <v>8.3000000000000004E-2</v>
      </c>
      <c r="AG17" s="54">
        <v>8.3000000000000004E-2</v>
      </c>
      <c r="AH17" s="54">
        <v>8.3000000000000004E-2</v>
      </c>
      <c r="AI17" s="54">
        <v>8.3000000000000004E-2</v>
      </c>
      <c r="AJ17" s="54">
        <v>8.3000000000000004E-2</v>
      </c>
      <c r="AK17" s="54">
        <v>8.3000000000000004E-2</v>
      </c>
      <c r="AL17" s="54">
        <v>8.3000000000000004E-2</v>
      </c>
      <c r="AM17" s="54">
        <v>8.3000000000000004E-2</v>
      </c>
      <c r="AN17" s="54">
        <v>8.3000000000000004E-2</v>
      </c>
      <c r="AO17" s="54">
        <v>8.3000000000000004E-2</v>
      </c>
      <c r="AP17" s="54">
        <v>8.3000000000000004E-2</v>
      </c>
      <c r="AQ17" s="54">
        <v>8.3000000000000004E-2</v>
      </c>
      <c r="AR17" s="54">
        <v>8.3000000000000004E-2</v>
      </c>
      <c r="AS17" s="54">
        <v>8.3000000000000004E-2</v>
      </c>
      <c r="AT17" s="54">
        <v>8.3000000000000004E-2</v>
      </c>
      <c r="AU17" s="54">
        <v>8.3000000000000004E-2</v>
      </c>
      <c r="AV17" s="54">
        <v>8.3000000000000004E-2</v>
      </c>
      <c r="AW17" s="54">
        <v>8.3000000000000004E-2</v>
      </c>
      <c r="AX17" s="54">
        <v>8.3000000000000004E-2</v>
      </c>
      <c r="AY17" s="54">
        <v>8.3000000000000004E-2</v>
      </c>
      <c r="AZ17" s="54">
        <v>8.3000000000000004E-2</v>
      </c>
      <c r="BA17" s="55">
        <v>8.3000000000000004E-2</v>
      </c>
    </row>
    <row r="18" spans="1:53" customFormat="1">
      <c r="A18" s="51"/>
      <c r="B18" s="54">
        <v>1</v>
      </c>
      <c r="C18" s="54">
        <v>4.6029167816097998E-3</v>
      </c>
      <c r="D18" s="54">
        <v>5.9323293684715298E-4</v>
      </c>
      <c r="E18" s="54">
        <v>5.8088227559424999E-2</v>
      </c>
      <c r="F18" s="54">
        <v>5.7115896351319804E-3</v>
      </c>
      <c r="G18" s="54">
        <v>0.34135984971758399</v>
      </c>
      <c r="H18" s="54">
        <v>2.16649483977043E-2</v>
      </c>
      <c r="I18" s="54">
        <v>3.4816861449571E-3</v>
      </c>
      <c r="J18" s="54">
        <v>1.9809495168148302E-3</v>
      </c>
      <c r="K18" s="54">
        <v>3.3579838267169397E-4</v>
      </c>
      <c r="L18" s="54">
        <v>1.7615389514300001E-2</v>
      </c>
      <c r="M18" s="54">
        <v>2.5438317596283701E-2</v>
      </c>
      <c r="N18" s="54">
        <v>5.4259408409360196E-4</v>
      </c>
      <c r="O18" s="54">
        <v>5.49248078271847E-3</v>
      </c>
      <c r="P18" s="54">
        <v>6.07106025444515E-2</v>
      </c>
      <c r="Q18" s="54">
        <v>1.01771862427692E-2</v>
      </c>
      <c r="R18" s="54">
        <v>4.39489791949336E-3</v>
      </c>
      <c r="S18" s="54">
        <v>8.6977326107117395E-3</v>
      </c>
      <c r="T18" s="54">
        <v>5.0707349752444498E-3</v>
      </c>
      <c r="U18" s="54">
        <v>3.74711201567016E-3</v>
      </c>
      <c r="V18" s="54">
        <v>8.2359486765034301E-5</v>
      </c>
      <c r="W18" s="54">
        <v>3.0281381594252999E-3</v>
      </c>
      <c r="X18" s="54">
        <v>1.72009011269469E-3</v>
      </c>
      <c r="Y18" s="54">
        <v>7.1683740223174603E-3</v>
      </c>
      <c r="Z18" s="54">
        <v>4.1134894157051098E-3</v>
      </c>
      <c r="AA18" s="54">
        <v>2.3019884271058598E-3</v>
      </c>
      <c r="AB18" s="54">
        <v>4.9673371245335003E-3</v>
      </c>
      <c r="AC18" s="54">
        <v>1.9374865401358601E-4</v>
      </c>
      <c r="AD18" s="54">
        <v>4.5582306442362901E-3</v>
      </c>
      <c r="AE18" s="54">
        <v>1.8024169818412001E-2</v>
      </c>
      <c r="AF18" s="54">
        <v>1.02174690016424E-4</v>
      </c>
      <c r="AG18" s="54">
        <v>9.6309226765919909E-3</v>
      </c>
      <c r="AH18" s="54">
        <v>1.0418067355545299E-2</v>
      </c>
      <c r="AI18" s="54">
        <v>1.30419101334052E-2</v>
      </c>
      <c r="AJ18" s="54">
        <v>2.5804939628457601E-2</v>
      </c>
      <c r="AK18" s="54">
        <v>3.1182443305890199E-4</v>
      </c>
      <c r="AL18" s="54">
        <v>3.7589359023839498E-3</v>
      </c>
      <c r="AM18" s="54">
        <v>1.2004669864443601E-2</v>
      </c>
      <c r="AN18" s="54">
        <v>1.38787966806028E-2</v>
      </c>
      <c r="AO18" s="54">
        <v>5.9898994651607501E-3</v>
      </c>
      <c r="AP18" s="54">
        <v>2.41207288961358E-4</v>
      </c>
      <c r="AQ18" s="54">
        <v>5.2062611801983998E-3</v>
      </c>
      <c r="AR18" s="54">
        <v>5.82142946550079E-4</v>
      </c>
      <c r="AS18" s="54">
        <v>6.8156144780149499E-3</v>
      </c>
      <c r="AT18" s="54">
        <v>0.219009368677024</v>
      </c>
      <c r="AU18" s="54">
        <v>9.8638940168768504E-3</v>
      </c>
      <c r="AV18" s="54">
        <v>1.8184322325349199E-5</v>
      </c>
      <c r="AW18" s="54">
        <v>7.2961535428727204E-3</v>
      </c>
      <c r="AX18" s="54">
        <v>2.3122548225352799E-2</v>
      </c>
      <c r="AY18" s="54">
        <v>2.32482076007042E-4</v>
      </c>
      <c r="AZ18" s="54">
        <v>6.12045148329028E-3</v>
      </c>
      <c r="BA18" s="55">
        <v>6.8554079726103302E-4</v>
      </c>
    </row>
    <row r="19" spans="1:53" customFormat="1">
      <c r="A19" s="152" t="s">
        <v>30</v>
      </c>
      <c r="B19" s="56">
        <v>700460</v>
      </c>
      <c r="C19" s="56">
        <v>0</v>
      </c>
      <c r="D19" s="56">
        <v>605</v>
      </c>
      <c r="E19" s="56">
        <v>74286</v>
      </c>
      <c r="F19" s="56">
        <v>4965</v>
      </c>
      <c r="G19" s="56">
        <v>160169</v>
      </c>
      <c r="H19" s="56">
        <v>22925</v>
      </c>
      <c r="I19" s="56">
        <v>9262</v>
      </c>
      <c r="J19" s="56">
        <v>2000</v>
      </c>
      <c r="K19" s="56">
        <v>167</v>
      </c>
      <c r="L19" s="56">
        <v>21988</v>
      </c>
      <c r="M19" s="56">
        <v>18497</v>
      </c>
      <c r="N19" s="56">
        <v>0</v>
      </c>
      <c r="O19" s="56">
        <v>6823</v>
      </c>
      <c r="P19" s="56">
        <v>36657</v>
      </c>
      <c r="Q19" s="56">
        <v>10608</v>
      </c>
      <c r="R19" s="56">
        <v>3830</v>
      </c>
      <c r="S19" s="56">
        <v>8344</v>
      </c>
      <c r="T19" s="56">
        <v>1366</v>
      </c>
      <c r="U19" s="56">
        <v>6196</v>
      </c>
      <c r="V19" s="56">
        <v>0</v>
      </c>
      <c r="W19" s="56">
        <v>7247</v>
      </c>
      <c r="X19" s="56">
        <v>3344</v>
      </c>
      <c r="Y19" s="56">
        <v>4854</v>
      </c>
      <c r="Z19" s="56">
        <v>14176</v>
      </c>
      <c r="AA19" s="56">
        <v>5748</v>
      </c>
      <c r="AB19" s="56">
        <v>4101</v>
      </c>
      <c r="AC19" s="56">
        <v>0</v>
      </c>
      <c r="AD19" s="56">
        <v>8415</v>
      </c>
      <c r="AE19" s="56">
        <v>8912</v>
      </c>
      <c r="AF19" s="56">
        <v>0</v>
      </c>
      <c r="AG19" s="56">
        <v>3657</v>
      </c>
      <c r="AH19" s="56">
        <v>12351</v>
      </c>
      <c r="AI19" s="56">
        <v>9440</v>
      </c>
      <c r="AJ19" s="56">
        <v>16149</v>
      </c>
      <c r="AK19" s="56">
        <v>0</v>
      </c>
      <c r="AL19" s="56">
        <v>3656</v>
      </c>
      <c r="AM19" s="56">
        <v>2758</v>
      </c>
      <c r="AN19" s="56">
        <v>12958</v>
      </c>
      <c r="AO19" s="56">
        <v>8702</v>
      </c>
      <c r="AP19" s="56">
        <v>0</v>
      </c>
      <c r="AQ19" s="56">
        <v>9284</v>
      </c>
      <c r="AR19" s="56">
        <v>0</v>
      </c>
      <c r="AS19" s="56">
        <v>0</v>
      </c>
      <c r="AT19" s="56">
        <v>121290</v>
      </c>
      <c r="AU19" s="56">
        <v>22711</v>
      </c>
      <c r="AV19" s="56">
        <v>0</v>
      </c>
      <c r="AW19" s="56">
        <v>0</v>
      </c>
      <c r="AX19" s="56">
        <v>19541</v>
      </c>
      <c r="AY19" s="56">
        <v>614</v>
      </c>
      <c r="AZ19" s="56">
        <v>10493</v>
      </c>
      <c r="BA19" s="57">
        <v>1371</v>
      </c>
    </row>
    <row r="20" spans="1:53" customFormat="1">
      <c r="A20" s="152"/>
      <c r="B20" s="58">
        <v>5.7118342672708898E-2</v>
      </c>
      <c r="C20" s="58">
        <v>0</v>
      </c>
      <c r="D20" s="58">
        <v>8.3161512027491405E-2</v>
      </c>
      <c r="E20" s="58">
        <v>0.104282421380381</v>
      </c>
      <c r="F20" s="58">
        <v>7.0885027768656406E-2</v>
      </c>
      <c r="G20" s="58">
        <v>3.8261173254420099E-2</v>
      </c>
      <c r="H20" s="58">
        <v>8.6286716550488599E-2</v>
      </c>
      <c r="I20" s="58">
        <v>0.21692390566081901</v>
      </c>
      <c r="J20" s="58">
        <v>8.2328242703659502E-2</v>
      </c>
      <c r="K20" s="58">
        <v>4.05536668285576E-2</v>
      </c>
      <c r="L20" s="58">
        <v>0.101785458029932</v>
      </c>
      <c r="M20" s="58">
        <v>5.9293238192320803E-2</v>
      </c>
      <c r="N20" s="58">
        <v>0</v>
      </c>
      <c r="O20" s="58">
        <v>0.101297582991864</v>
      </c>
      <c r="P20" s="58">
        <v>4.9236212127927899E-2</v>
      </c>
      <c r="Q20" s="58">
        <v>8.4995913657997205E-2</v>
      </c>
      <c r="R20" s="58">
        <v>7.1062787590915805E-2</v>
      </c>
      <c r="S20" s="58">
        <v>7.8227689076812004E-2</v>
      </c>
      <c r="T20" s="58">
        <v>2.1967065483082499E-2</v>
      </c>
      <c r="U20" s="58">
        <v>0.13483635097492999</v>
      </c>
      <c r="V20" s="58">
        <v>0</v>
      </c>
      <c r="W20" s="58">
        <v>0.195152820789013</v>
      </c>
      <c r="X20" s="58">
        <v>0.158528491514175</v>
      </c>
      <c r="Y20" s="58">
        <v>5.5216817582017602E-2</v>
      </c>
      <c r="Z20" s="58">
        <v>0.28101893150956497</v>
      </c>
      <c r="AA20" s="58">
        <v>0.20361317747077601</v>
      </c>
      <c r="AB20" s="58">
        <v>6.7322214196598604E-2</v>
      </c>
      <c r="AC20" s="58">
        <v>0</v>
      </c>
      <c r="AD20" s="58">
        <v>0.150539365641604</v>
      </c>
      <c r="AE20" s="58">
        <v>4.0319224017807097E-2</v>
      </c>
      <c r="AF20" s="58">
        <v>0</v>
      </c>
      <c r="AG20" s="58">
        <v>3.0963448398486099E-2</v>
      </c>
      <c r="AH20" s="58">
        <v>9.6673450219160906E-2</v>
      </c>
      <c r="AI20" s="58">
        <v>5.9023240400907902E-2</v>
      </c>
      <c r="AJ20" s="58">
        <v>5.10311135267685E-2</v>
      </c>
      <c r="AK20" s="58">
        <v>0</v>
      </c>
      <c r="AL20" s="58">
        <v>7.9311018070590295E-2</v>
      </c>
      <c r="AM20" s="58">
        <v>1.87342494413009E-2</v>
      </c>
      <c r="AN20" s="58">
        <v>7.6133960047003499E-2</v>
      </c>
      <c r="AO20" s="58">
        <v>0.11846547593117</v>
      </c>
      <c r="AP20" s="58">
        <v>0</v>
      </c>
      <c r="AQ20" s="58">
        <v>0.14541239858409299</v>
      </c>
      <c r="AR20" s="58">
        <v>0</v>
      </c>
      <c r="AS20" s="58">
        <v>0</v>
      </c>
      <c r="AT20" s="58">
        <v>4.5160065232446402E-2</v>
      </c>
      <c r="AU20" s="58">
        <v>0.18775007440230199</v>
      </c>
      <c r="AV20" s="58"/>
      <c r="AW20" s="58">
        <v>0</v>
      </c>
      <c r="AX20" s="58">
        <v>6.8913347839426695E-2</v>
      </c>
      <c r="AY20" s="58">
        <v>0.21536303051560901</v>
      </c>
      <c r="AZ20" s="58">
        <v>0.13980041834872201</v>
      </c>
      <c r="BA20" s="59">
        <v>0.163078387058404</v>
      </c>
    </row>
    <row r="21" spans="1:53" customFormat="1">
      <c r="A21" s="153" t="s">
        <v>98</v>
      </c>
      <c r="B21" s="56">
        <v>8081366</v>
      </c>
      <c r="C21" s="56">
        <v>42077</v>
      </c>
      <c r="D21" s="56">
        <v>3367</v>
      </c>
      <c r="E21" s="56">
        <v>453264</v>
      </c>
      <c r="F21" s="56">
        <v>50142</v>
      </c>
      <c r="G21" s="56">
        <v>2551228</v>
      </c>
      <c r="H21" s="56">
        <v>175438</v>
      </c>
      <c r="I21" s="56">
        <v>34638</v>
      </c>
      <c r="J21" s="56">
        <v>19432</v>
      </c>
      <c r="K21" s="56">
        <v>3253</v>
      </c>
      <c r="L21" s="56">
        <v>142518</v>
      </c>
      <c r="M21" s="56">
        <v>209451</v>
      </c>
      <c r="N21" s="56">
        <v>2557</v>
      </c>
      <c r="O21" s="56">
        <v>39483</v>
      </c>
      <c r="P21" s="56">
        <v>414010</v>
      </c>
      <c r="Q21" s="56">
        <v>72842</v>
      </c>
      <c r="R21" s="56">
        <v>26381</v>
      </c>
      <c r="S21" s="56">
        <v>85345</v>
      </c>
      <c r="T21" s="56">
        <v>56106</v>
      </c>
      <c r="U21" s="56">
        <v>39693</v>
      </c>
      <c r="V21" s="56">
        <v>1010</v>
      </c>
      <c r="W21" s="56">
        <v>31849</v>
      </c>
      <c r="X21" s="56">
        <v>15449</v>
      </c>
      <c r="Y21" s="56">
        <v>43512</v>
      </c>
      <c r="Z21" s="56">
        <v>43410</v>
      </c>
      <c r="AA21" s="56">
        <v>16987</v>
      </c>
      <c r="AB21" s="56">
        <v>40865</v>
      </c>
      <c r="AC21" s="56">
        <v>1120</v>
      </c>
      <c r="AD21" s="56">
        <v>44244</v>
      </c>
      <c r="AE21" s="56">
        <v>149087</v>
      </c>
      <c r="AF21" s="56">
        <v>379</v>
      </c>
      <c r="AG21" s="56">
        <v>93502</v>
      </c>
      <c r="AH21" s="56">
        <v>83202</v>
      </c>
      <c r="AI21" s="56">
        <v>130219</v>
      </c>
      <c r="AJ21" s="56">
        <v>255552</v>
      </c>
      <c r="AK21" s="56">
        <v>2441</v>
      </c>
      <c r="AL21" s="56">
        <v>35344</v>
      </c>
      <c r="AM21" s="56">
        <v>119084</v>
      </c>
      <c r="AN21" s="56">
        <v>138619</v>
      </c>
      <c r="AO21" s="56">
        <v>52673</v>
      </c>
      <c r="AP21" s="56">
        <v>1633</v>
      </c>
      <c r="AQ21" s="56">
        <v>46090</v>
      </c>
      <c r="AR21" s="56">
        <v>4498</v>
      </c>
      <c r="AS21" s="56">
        <v>72160</v>
      </c>
      <c r="AT21" s="56">
        <v>1836215</v>
      </c>
      <c r="AU21" s="56">
        <v>98001</v>
      </c>
      <c r="AV21" s="56">
        <v>0</v>
      </c>
      <c r="AW21" s="56">
        <v>61186</v>
      </c>
      <c r="AX21" s="56">
        <v>181664</v>
      </c>
      <c r="AY21" s="56">
        <v>2238</v>
      </c>
      <c r="AZ21" s="56">
        <v>52619</v>
      </c>
      <c r="BA21" s="57">
        <v>5289</v>
      </c>
    </row>
    <row r="22" spans="1:53" customFormat="1">
      <c r="A22" s="153"/>
      <c r="B22" s="58">
        <v>0.65898728328752298</v>
      </c>
      <c r="C22" s="58">
        <v>0.74542491186422699</v>
      </c>
      <c r="D22" s="58">
        <v>0.46281786941580799</v>
      </c>
      <c r="E22" s="58">
        <v>0.63629038371371505</v>
      </c>
      <c r="F22" s="58">
        <v>0.71587453421469704</v>
      </c>
      <c r="G22" s="58">
        <v>0.60943738500913203</v>
      </c>
      <c r="H22" s="58">
        <v>0.66032580057511903</v>
      </c>
      <c r="I22" s="58">
        <v>0.81125137597489305</v>
      </c>
      <c r="J22" s="58">
        <v>0.79990120610875604</v>
      </c>
      <c r="K22" s="58">
        <v>0.78994657600777096</v>
      </c>
      <c r="L22" s="58">
        <v>0.65973530596279095</v>
      </c>
      <c r="M22" s="58">
        <v>0.67140768949666296</v>
      </c>
      <c r="N22" s="58">
        <v>0.384280132251277</v>
      </c>
      <c r="O22" s="58">
        <v>0.58618385889898506</v>
      </c>
      <c r="P22" s="58">
        <v>0.55608162651290205</v>
      </c>
      <c r="Q22" s="58">
        <v>0.58364181209236698</v>
      </c>
      <c r="R22" s="58">
        <v>0.489479738756123</v>
      </c>
      <c r="S22" s="58">
        <v>0.80013687970523995</v>
      </c>
      <c r="T22" s="58">
        <v>0.90225781551524498</v>
      </c>
      <c r="U22" s="58">
        <v>0.86379265320334297</v>
      </c>
      <c r="V22" s="58">
        <v>1</v>
      </c>
      <c r="W22" s="58">
        <v>0.85765450383734998</v>
      </c>
      <c r="X22" s="58">
        <v>0.73238835687873305</v>
      </c>
      <c r="Y22" s="58">
        <v>0.49497201619875297</v>
      </c>
      <c r="Z22" s="58">
        <v>0.86054118346714203</v>
      </c>
      <c r="AA22" s="58">
        <v>0.60173574211831404</v>
      </c>
      <c r="AB22" s="58">
        <v>0.67084181495830297</v>
      </c>
      <c r="AC22" s="58">
        <v>0.47138047138047101</v>
      </c>
      <c r="AD22" s="58">
        <v>0.79149895346965105</v>
      </c>
      <c r="AE22" s="58">
        <v>0.67449193796485596</v>
      </c>
      <c r="AF22" s="58">
        <v>0.30247406225059897</v>
      </c>
      <c r="AG22" s="58">
        <v>0.79167195847832905</v>
      </c>
      <c r="AH22" s="58">
        <v>0.65123669380087701</v>
      </c>
      <c r="AI22" s="58">
        <v>0.81418933705146401</v>
      </c>
      <c r="AJ22" s="58">
        <v>0.80754864846075602</v>
      </c>
      <c r="AK22" s="58">
        <v>0.63833682008368198</v>
      </c>
      <c r="AL22" s="58">
        <v>0.76673102371087098</v>
      </c>
      <c r="AM22" s="58">
        <v>0.80890114592744</v>
      </c>
      <c r="AN22" s="58">
        <v>0.81444770857814297</v>
      </c>
      <c r="AO22" s="58">
        <v>0.71706872141145706</v>
      </c>
      <c r="AP22" s="58">
        <v>0.55206220419202201</v>
      </c>
      <c r="AQ22" s="58">
        <v>0.72189330576700195</v>
      </c>
      <c r="AR22" s="58">
        <v>0.63006023252556398</v>
      </c>
      <c r="AS22" s="58">
        <v>0.86334378215405205</v>
      </c>
      <c r="AT22" s="58">
        <v>0.68368034611919104</v>
      </c>
      <c r="AU22" s="58">
        <v>0.81016666115538505</v>
      </c>
      <c r="AV22" s="58"/>
      <c r="AW22" s="58">
        <v>0.68383347303716102</v>
      </c>
      <c r="AX22" s="58">
        <v>0.64065679452953295</v>
      </c>
      <c r="AY22" s="58">
        <v>0.78498772360575197</v>
      </c>
      <c r="AZ22" s="58">
        <v>0.70105386572871298</v>
      </c>
      <c r="BA22" s="59">
        <v>0.62911859164981598</v>
      </c>
    </row>
    <row r="23" spans="1:53" customFormat="1">
      <c r="A23" s="152" t="s">
        <v>99</v>
      </c>
      <c r="B23" s="56">
        <v>3866740</v>
      </c>
      <c r="C23" s="56">
        <v>12488</v>
      </c>
      <c r="D23" s="56">
        <v>3432</v>
      </c>
      <c r="E23" s="56">
        <v>225063</v>
      </c>
      <c r="F23" s="56">
        <v>19902</v>
      </c>
      <c r="G23" s="56">
        <v>1561870</v>
      </c>
      <c r="H23" s="56">
        <v>86994</v>
      </c>
      <c r="I23" s="56">
        <v>8060</v>
      </c>
      <c r="J23" s="56">
        <v>4861</v>
      </c>
      <c r="K23" s="56">
        <v>865</v>
      </c>
      <c r="L23" s="56">
        <v>71655</v>
      </c>
      <c r="M23" s="56">
        <v>77436</v>
      </c>
      <c r="N23" s="56">
        <v>4098</v>
      </c>
      <c r="O23" s="56">
        <v>23530</v>
      </c>
      <c r="P23" s="56">
        <v>319377</v>
      </c>
      <c r="Q23" s="56">
        <v>49799</v>
      </c>
      <c r="R23" s="56">
        <v>24607</v>
      </c>
      <c r="S23" s="56">
        <v>13678</v>
      </c>
      <c r="T23" s="56">
        <v>4648</v>
      </c>
      <c r="U23" s="56">
        <v>4448</v>
      </c>
      <c r="V23" s="56">
        <v>0</v>
      </c>
      <c r="W23" s="56">
        <v>5286</v>
      </c>
      <c r="X23" s="56">
        <v>5645</v>
      </c>
      <c r="Y23" s="56">
        <v>38844</v>
      </c>
      <c r="Z23" s="56">
        <v>5144</v>
      </c>
      <c r="AA23" s="56">
        <v>11244</v>
      </c>
      <c r="AB23" s="56">
        <v>20051</v>
      </c>
      <c r="AC23" s="56">
        <v>690</v>
      </c>
      <c r="AD23" s="56">
        <v>11655</v>
      </c>
      <c r="AE23" s="56">
        <v>68235</v>
      </c>
      <c r="AF23" s="56">
        <v>873</v>
      </c>
      <c r="AG23" s="56">
        <v>24605</v>
      </c>
      <c r="AH23" s="56">
        <v>40128</v>
      </c>
      <c r="AI23" s="56">
        <v>26088</v>
      </c>
      <c r="AJ23" s="56">
        <v>60902</v>
      </c>
      <c r="AK23" s="56">
        <v>1124</v>
      </c>
      <c r="AL23" s="56">
        <v>10753</v>
      </c>
      <c r="AM23" s="56">
        <v>19272</v>
      </c>
      <c r="AN23" s="56">
        <v>29831</v>
      </c>
      <c r="AO23" s="56">
        <v>18699</v>
      </c>
      <c r="AP23" s="56">
        <v>1325</v>
      </c>
      <c r="AQ23" s="56">
        <v>14779</v>
      </c>
      <c r="AR23" s="56">
        <v>2641</v>
      </c>
      <c r="AS23" s="56">
        <v>10092</v>
      </c>
      <c r="AT23" s="56">
        <v>751830</v>
      </c>
      <c r="AU23" s="56">
        <v>21371</v>
      </c>
      <c r="AV23" s="56">
        <v>0</v>
      </c>
      <c r="AW23" s="56">
        <v>28289</v>
      </c>
      <c r="AX23" s="56">
        <v>99156</v>
      </c>
      <c r="AY23" s="56">
        <v>0</v>
      </c>
      <c r="AZ23" s="56">
        <v>18445</v>
      </c>
      <c r="BA23" s="57">
        <v>2932</v>
      </c>
    </row>
    <row r="24" spans="1:53" customFormat="1">
      <c r="A24" s="152"/>
      <c r="B24" s="58">
        <v>0.31530962559784997</v>
      </c>
      <c r="C24" s="58">
        <v>0.221234077984658</v>
      </c>
      <c r="D24" s="58">
        <v>0.47175257731958797</v>
      </c>
      <c r="E24" s="58">
        <v>0.31594263526280503</v>
      </c>
      <c r="F24" s="58">
        <v>0.28413974272946602</v>
      </c>
      <c r="G24" s="58">
        <v>0.37309953031411303</v>
      </c>
      <c r="H24" s="58">
        <v>0.32743409463874401</v>
      </c>
      <c r="I24" s="58">
        <v>0.18877204487434701</v>
      </c>
      <c r="J24" s="58">
        <v>0.20009879389124399</v>
      </c>
      <c r="K24" s="58">
        <v>0.21005342399222901</v>
      </c>
      <c r="L24" s="58">
        <v>0.33170079111946399</v>
      </c>
      <c r="M24" s="58">
        <v>0.24822572269343901</v>
      </c>
      <c r="N24" s="58">
        <v>0.61587015329125305</v>
      </c>
      <c r="O24" s="58">
        <v>0.34933784666547901</v>
      </c>
      <c r="P24" s="58">
        <v>0.42897437653875797</v>
      </c>
      <c r="Q24" s="58">
        <v>0.39901126548403099</v>
      </c>
      <c r="R24" s="58">
        <v>0.45656449458215798</v>
      </c>
      <c r="S24" s="58">
        <v>0.128235658100747</v>
      </c>
      <c r="T24" s="58">
        <v>7.47459153479995E-2</v>
      </c>
      <c r="U24" s="58">
        <v>9.6796657381615595E-2</v>
      </c>
      <c r="V24" s="58">
        <v>0</v>
      </c>
      <c r="W24" s="58">
        <v>0.14234549616264999</v>
      </c>
      <c r="X24" s="58">
        <v>0.26761164312126701</v>
      </c>
      <c r="Y24" s="58">
        <v>0.44187104700368601</v>
      </c>
      <c r="Z24" s="58">
        <v>0.10197244523738699</v>
      </c>
      <c r="AA24" s="58">
        <v>0.39829968119022302</v>
      </c>
      <c r="AB24" s="58">
        <v>0.32915818504169703</v>
      </c>
      <c r="AC24" s="58">
        <v>0.29040404040404</v>
      </c>
      <c r="AD24" s="58">
        <v>0.20850104653034901</v>
      </c>
      <c r="AE24" s="58">
        <v>0.30870536926111602</v>
      </c>
      <c r="AF24" s="58">
        <v>0.69672785315243402</v>
      </c>
      <c r="AG24" s="58">
        <v>0.208328041521671</v>
      </c>
      <c r="AH24" s="58">
        <v>0.31408891671884798</v>
      </c>
      <c r="AI24" s="58">
        <v>0.16311422622657701</v>
      </c>
      <c r="AJ24" s="58">
        <v>0.192451351539244</v>
      </c>
      <c r="AK24" s="58">
        <v>0.29393305439330503</v>
      </c>
      <c r="AL24" s="58">
        <v>0.23326897628912899</v>
      </c>
      <c r="AM24" s="58">
        <v>0.130908794500635</v>
      </c>
      <c r="AN24" s="58">
        <v>0.17527027027027001</v>
      </c>
      <c r="AO24" s="58">
        <v>0.254560553256371</v>
      </c>
      <c r="AP24" s="58">
        <v>0.44793779580797799</v>
      </c>
      <c r="AQ24" s="58">
        <v>0.23147887103342399</v>
      </c>
      <c r="AR24" s="58">
        <v>0.36993976747443602</v>
      </c>
      <c r="AS24" s="58">
        <v>0.12074370079682201</v>
      </c>
      <c r="AT24" s="58">
        <v>0.279929852780198</v>
      </c>
      <c r="AU24" s="58">
        <v>0.17667239839952401</v>
      </c>
      <c r="AV24" s="58"/>
      <c r="AW24" s="58">
        <v>0.31616652696283898</v>
      </c>
      <c r="AX24" s="58">
        <v>0.349683840047398</v>
      </c>
      <c r="AY24" s="58">
        <v>0</v>
      </c>
      <c r="AZ24" s="58">
        <v>0.24574656594321601</v>
      </c>
      <c r="BA24" s="59">
        <v>0.34875698822409901</v>
      </c>
    </row>
    <row r="25" spans="1:53" customFormat="1">
      <c r="A25" s="150" t="s">
        <v>32</v>
      </c>
      <c r="B25" s="60">
        <v>7493842</v>
      </c>
      <c r="C25" s="60">
        <v>39783</v>
      </c>
      <c r="D25" s="60">
        <v>5790</v>
      </c>
      <c r="E25" s="60">
        <v>383592</v>
      </c>
      <c r="F25" s="60">
        <v>51513</v>
      </c>
      <c r="G25" s="60">
        <v>2482854</v>
      </c>
      <c r="H25" s="60">
        <v>162406</v>
      </c>
      <c r="I25" s="60">
        <v>30081</v>
      </c>
      <c r="J25" s="60">
        <v>18374</v>
      </c>
      <c r="K25" s="60">
        <v>3221</v>
      </c>
      <c r="L25" s="60">
        <v>146147</v>
      </c>
      <c r="M25" s="60">
        <v>199667</v>
      </c>
      <c r="N25" s="60">
        <v>3279</v>
      </c>
      <c r="O25" s="60">
        <v>38988</v>
      </c>
      <c r="P25" s="60">
        <v>459428</v>
      </c>
      <c r="Q25" s="60">
        <v>79762</v>
      </c>
      <c r="R25" s="60">
        <v>33945</v>
      </c>
      <c r="S25" s="60">
        <v>63510</v>
      </c>
      <c r="T25" s="60">
        <v>39122</v>
      </c>
      <c r="U25" s="60">
        <v>32701</v>
      </c>
      <c r="V25" s="60">
        <v>1010</v>
      </c>
      <c r="W25" s="60">
        <v>30349</v>
      </c>
      <c r="X25" s="60">
        <v>12637</v>
      </c>
      <c r="Y25" s="60">
        <v>35229</v>
      </c>
      <c r="Z25" s="60">
        <v>39485</v>
      </c>
      <c r="AA25" s="60">
        <v>18193</v>
      </c>
      <c r="AB25" s="60">
        <v>41182</v>
      </c>
      <c r="AC25" s="60">
        <v>796</v>
      </c>
      <c r="AD25" s="60">
        <v>31777</v>
      </c>
      <c r="AE25" s="60">
        <v>154735</v>
      </c>
      <c r="AF25" s="60">
        <v>873</v>
      </c>
      <c r="AG25" s="60">
        <v>84875</v>
      </c>
      <c r="AH25" s="60">
        <v>75993</v>
      </c>
      <c r="AI25" s="60">
        <v>105538</v>
      </c>
      <c r="AJ25" s="60">
        <v>212636</v>
      </c>
      <c r="AK25" s="60">
        <v>2023</v>
      </c>
      <c r="AL25" s="60">
        <v>28481</v>
      </c>
      <c r="AM25" s="60">
        <v>99991</v>
      </c>
      <c r="AN25" s="60">
        <v>126170</v>
      </c>
      <c r="AO25" s="60">
        <v>41899</v>
      </c>
      <c r="AP25" s="60">
        <v>2045</v>
      </c>
      <c r="AQ25" s="60">
        <v>34665</v>
      </c>
      <c r="AR25" s="60">
        <v>6353</v>
      </c>
      <c r="AS25" s="60">
        <v>60354</v>
      </c>
      <c r="AT25" s="60">
        <v>1589434</v>
      </c>
      <c r="AU25" s="60">
        <v>79762</v>
      </c>
      <c r="AV25" s="60">
        <v>61384</v>
      </c>
      <c r="AW25" s="60">
        <v>176627</v>
      </c>
      <c r="AX25" s="60">
        <v>59690</v>
      </c>
      <c r="AY25" s="60">
        <v>5493</v>
      </c>
      <c r="AZ25" s="60"/>
      <c r="BA25" s="61"/>
    </row>
    <row r="26" spans="1:53" customFormat="1" ht="30.6" customHeight="1">
      <c r="A26" s="150"/>
      <c r="B26" s="62">
        <v>0.611078199027979</v>
      </c>
      <c r="C26" s="62">
        <v>0.70478501957588502</v>
      </c>
      <c r="D26" s="62">
        <v>0.79587628865979398</v>
      </c>
      <c r="E26" s="62">
        <v>0.53848507904777698</v>
      </c>
      <c r="F26" s="62">
        <v>0.735448224661993</v>
      </c>
      <c r="G26" s="62">
        <v>0.59310420280722198</v>
      </c>
      <c r="H26" s="62">
        <v>0.61127504855392101</v>
      </c>
      <c r="I26" s="62">
        <v>0.70452256598824303</v>
      </c>
      <c r="J26" s="62">
        <v>0.75634956571851997</v>
      </c>
      <c r="K26" s="62">
        <v>0.78217581350169996</v>
      </c>
      <c r="L26" s="62">
        <v>0.67653444309170796</v>
      </c>
      <c r="M26" s="62">
        <v>0.64004449316895196</v>
      </c>
      <c r="N26" s="62">
        <v>0.49278629395852103</v>
      </c>
      <c r="O26" s="62">
        <v>0.57883484767504001</v>
      </c>
      <c r="P26" s="62">
        <v>0.61708526244672701</v>
      </c>
      <c r="Q26" s="62">
        <v>0.63908786436549503</v>
      </c>
      <c r="R26" s="62">
        <v>0.62982410568502301</v>
      </c>
      <c r="S26" s="62">
        <v>0.59542671779342404</v>
      </c>
      <c r="T26" s="62">
        <v>0.62913289592178101</v>
      </c>
      <c r="U26" s="62">
        <v>0.711633878830084</v>
      </c>
      <c r="V26" s="62">
        <v>1</v>
      </c>
      <c r="W26" s="62">
        <v>0.81726134374579196</v>
      </c>
      <c r="X26" s="62">
        <v>0.59908030719635896</v>
      </c>
      <c r="Y26" s="62">
        <v>0.40074850980570598</v>
      </c>
      <c r="Z26" s="62">
        <v>0.78273367033402697</v>
      </c>
      <c r="AA26" s="62">
        <v>0.64445625221395697</v>
      </c>
      <c r="AB26" s="62">
        <v>0.67604570227854799</v>
      </c>
      <c r="AC26" s="62">
        <v>0.33501683501683499</v>
      </c>
      <c r="AD26" s="62">
        <v>0.56847170790175106</v>
      </c>
      <c r="AE26" s="62">
        <v>0.70004433666914001</v>
      </c>
      <c r="AF26" s="62">
        <v>0.69672785315243402</v>
      </c>
      <c r="AG26" s="62">
        <v>0.71862802374118395</v>
      </c>
      <c r="AH26" s="62">
        <v>0.59481058234189099</v>
      </c>
      <c r="AI26" s="62">
        <v>0.65987232472786195</v>
      </c>
      <c r="AJ26" s="62">
        <v>0.67193336156281802</v>
      </c>
      <c r="AK26" s="62">
        <v>0.52902719665272002</v>
      </c>
      <c r="AL26" s="62">
        <v>0.61784931774301999</v>
      </c>
      <c r="AM26" s="62">
        <v>0.67920824361317</v>
      </c>
      <c r="AN26" s="62">
        <v>0.74130434782608701</v>
      </c>
      <c r="AO26" s="62">
        <v>0.57039588324983703</v>
      </c>
      <c r="AP26" s="62">
        <v>0.69134550371872905</v>
      </c>
      <c r="AQ26" s="62">
        <v>0.54294709143877395</v>
      </c>
      <c r="AR26" s="62">
        <v>0.88990054629499904</v>
      </c>
      <c r="AS26" s="62">
        <v>0.722093273671365</v>
      </c>
      <c r="AT26" s="62">
        <v>0.59179605179873296</v>
      </c>
      <c r="AU26" s="62">
        <v>0.65938626368175701</v>
      </c>
      <c r="AV26" s="62"/>
      <c r="AW26" s="62">
        <v>1.9740374406258701</v>
      </c>
      <c r="AX26" s="62">
        <v>0.21050292884373301</v>
      </c>
      <c r="AY26" s="62">
        <v>1.92669238863557</v>
      </c>
      <c r="AZ26" s="62">
        <v>0</v>
      </c>
      <c r="BA26" s="63">
        <v>0</v>
      </c>
    </row>
    <row r="27" spans="1:53" customFormat="1" ht="45">
      <c r="A27" s="64" t="s">
        <v>33</v>
      </c>
      <c r="B27" s="65">
        <v>13459099.359999999</v>
      </c>
      <c r="C27" s="65">
        <v>47870.35</v>
      </c>
      <c r="D27" s="65">
        <v>5910.1</v>
      </c>
      <c r="E27" s="65">
        <v>710766.71</v>
      </c>
      <c r="F27" s="65">
        <v>64315.85</v>
      </c>
      <c r="G27" s="65">
        <v>5148083.74</v>
      </c>
      <c r="H27" s="65">
        <v>287670.63</v>
      </c>
      <c r="I27" s="65">
        <v>33905.160000000003</v>
      </c>
      <c r="J27" s="65">
        <v>14618.75</v>
      </c>
      <c r="K27" s="65">
        <v>4326.4799999999996</v>
      </c>
      <c r="L27" s="65">
        <v>214212.47</v>
      </c>
      <c r="M27" s="65">
        <v>196378.65</v>
      </c>
      <c r="N27" s="65">
        <v>10934.68</v>
      </c>
      <c r="O27" s="65">
        <v>63952.08</v>
      </c>
      <c r="P27" s="65">
        <v>774938</v>
      </c>
      <c r="Q27" s="65">
        <v>110376.81</v>
      </c>
      <c r="R27" s="65">
        <v>40835.43</v>
      </c>
      <c r="S27" s="65">
        <v>121268.72</v>
      </c>
      <c r="T27" s="65">
        <v>50007.75</v>
      </c>
      <c r="U27" s="65">
        <v>54746.53</v>
      </c>
      <c r="V27" s="65">
        <v>584.80999999999995</v>
      </c>
      <c r="W27" s="65">
        <v>30320.639999999999</v>
      </c>
      <c r="X27" s="65">
        <v>26146.52</v>
      </c>
      <c r="Y27" s="65">
        <v>72003.98</v>
      </c>
      <c r="Z27" s="65">
        <v>60507.67</v>
      </c>
      <c r="AA27" s="65">
        <v>9074.31</v>
      </c>
      <c r="AB27" s="65">
        <v>63746.93</v>
      </c>
      <c r="AC27" s="65">
        <v>7573.31</v>
      </c>
      <c r="AD27" s="65">
        <v>58244.91</v>
      </c>
      <c r="AE27" s="65">
        <v>242119.09</v>
      </c>
      <c r="AF27" s="65">
        <v>3916.13</v>
      </c>
      <c r="AG27" s="65">
        <v>121221.49</v>
      </c>
      <c r="AH27" s="65">
        <v>154985.56</v>
      </c>
      <c r="AI27" s="65">
        <v>138742.79999999999</v>
      </c>
      <c r="AJ27" s="65">
        <v>267667.96999999997</v>
      </c>
      <c r="AK27" s="65">
        <v>6936.01</v>
      </c>
      <c r="AL27" s="65">
        <v>44610.47</v>
      </c>
      <c r="AM27" s="65">
        <v>140504.78</v>
      </c>
      <c r="AN27" s="65">
        <v>164128.07</v>
      </c>
      <c r="AO27" s="65">
        <v>72718.03</v>
      </c>
      <c r="AP27" s="65">
        <v>4158.83</v>
      </c>
      <c r="AQ27" s="65">
        <v>59009.72</v>
      </c>
      <c r="AR27" s="65">
        <v>8518.69</v>
      </c>
      <c r="AS27" s="65">
        <v>55553.43</v>
      </c>
      <c r="AT27" s="65">
        <v>3076080.27</v>
      </c>
      <c r="AU27" s="65">
        <v>92701.1</v>
      </c>
      <c r="AV27" s="65">
        <v>92220.02</v>
      </c>
      <c r="AW27" s="65">
        <v>324323.26</v>
      </c>
      <c r="AX27" s="65">
        <v>3220.3</v>
      </c>
      <c r="AY27" s="65">
        <v>90771.67</v>
      </c>
      <c r="AZ27" s="65">
        <v>11669.7</v>
      </c>
      <c r="BA27" s="66"/>
    </row>
    <row r="28" spans="1:53" customFormat="1">
      <c r="A28" s="67" t="s">
        <v>27</v>
      </c>
      <c r="B28" s="68">
        <v>4.1648912299757E-2</v>
      </c>
      <c r="C28" s="68">
        <v>9.9331741104406492E-3</v>
      </c>
      <c r="D28" s="68">
        <v>8.2240522322844893E-3</v>
      </c>
      <c r="E28" s="68">
        <v>0.101501444906754</v>
      </c>
      <c r="F28" s="68">
        <v>2.1927818999267299E-2</v>
      </c>
      <c r="G28" s="68">
        <v>0.13094454835307001</v>
      </c>
      <c r="H28" s="68">
        <v>5.1940591735420802E-2</v>
      </c>
      <c r="I28" s="68">
        <v>9.5290766858699399E-3</v>
      </c>
      <c r="J28" s="68">
        <v>1.5070394657490299E-2</v>
      </c>
      <c r="K28" s="68">
        <v>6.2506302669731399E-3</v>
      </c>
      <c r="L28" s="68">
        <v>1.02311611085291E-2</v>
      </c>
      <c r="M28" s="68">
        <v>1.9127532859541E-2</v>
      </c>
      <c r="N28" s="68">
        <v>7.7749597019902599E-3</v>
      </c>
      <c r="O28" s="68">
        <v>3.6902527409117099E-2</v>
      </c>
      <c r="P28" s="68">
        <v>6.1386153201837101E-2</v>
      </c>
      <c r="Q28" s="68">
        <v>1.6850929995781801E-2</v>
      </c>
      <c r="R28" s="68">
        <v>1.33679737036541E-2</v>
      </c>
      <c r="S28" s="68">
        <v>4.2168118590783399E-2</v>
      </c>
      <c r="T28" s="68">
        <v>1.1343391547670299E-2</v>
      </c>
      <c r="U28" s="68">
        <v>1.2043647183906801E-2</v>
      </c>
      <c r="V28" s="68">
        <v>4.4330050075120302E-4</v>
      </c>
      <c r="W28" s="68">
        <v>5.0693272716694103E-3</v>
      </c>
      <c r="X28" s="68">
        <v>3.8379767779573599E-3</v>
      </c>
      <c r="Y28" s="68">
        <v>7.2652432016722104E-3</v>
      </c>
      <c r="Z28" s="68">
        <v>1.0763308210865101E-2</v>
      </c>
      <c r="AA28" s="68">
        <v>3.07515539611352E-3</v>
      </c>
      <c r="AB28" s="68">
        <v>1.0639003480415099E-2</v>
      </c>
      <c r="AC28" s="68">
        <v>7.2798169017875298E-3</v>
      </c>
      <c r="AD28" s="68">
        <v>3.10189703571194E-2</v>
      </c>
      <c r="AE28" s="68">
        <v>8.1021049087991098E-2</v>
      </c>
      <c r="AF28" s="68">
        <v>2.93173096646588E-3</v>
      </c>
      <c r="AG28" s="68">
        <v>1.3434231423901301E-2</v>
      </c>
      <c r="AH28" s="68">
        <v>7.5798568300628505E-2</v>
      </c>
      <c r="AI28" s="68">
        <v>7.0226843717347597E-3</v>
      </c>
      <c r="AJ28" s="68">
        <v>2.5964290124405799E-2</v>
      </c>
      <c r="AK28" s="68">
        <v>9.3392767456922394E-3</v>
      </c>
      <c r="AL28" s="68">
        <v>3.8684550111920402E-3</v>
      </c>
      <c r="AM28" s="68">
        <v>3.6708621059476698E-2</v>
      </c>
      <c r="AN28" s="68">
        <v>3.8968406562097602E-2</v>
      </c>
      <c r="AO28" s="68">
        <v>5.7717394582736097E-3</v>
      </c>
      <c r="AP28" s="68">
        <v>3.9731564526545504E-3</v>
      </c>
      <c r="AQ28" s="68">
        <v>1.1870668045583101E-2</v>
      </c>
      <c r="AR28" s="68">
        <v>9.7772689449370197E-3</v>
      </c>
      <c r="AS28" s="68">
        <v>8.2826670658402296E-3</v>
      </c>
      <c r="AT28" s="68">
        <v>0.109465441459118</v>
      </c>
      <c r="AU28" s="68">
        <v>2.9608980837116099E-2</v>
      </c>
      <c r="AV28" s="68">
        <v>0.15031322583326701</v>
      </c>
      <c r="AW28" s="68">
        <v>3.9257021848845303E-2</v>
      </c>
      <c r="AX28" s="68">
        <v>4.3294897230581301E-4</v>
      </c>
      <c r="AY28" s="68">
        <v>5.0479998843269099E-2</v>
      </c>
      <c r="AZ28" s="68">
        <v>2.0020693728866898E-3</v>
      </c>
      <c r="BA28" s="69">
        <v>0</v>
      </c>
    </row>
    <row r="29" spans="1:53" customFormat="1">
      <c r="A29" s="70" t="s">
        <v>28</v>
      </c>
      <c r="B29" s="71">
        <v>0.364018032701934</v>
      </c>
      <c r="C29" s="71">
        <v>0.300293265249793</v>
      </c>
      <c r="D29" s="71">
        <v>0.203831695119848</v>
      </c>
      <c r="E29" s="71">
        <v>0.31564239878142503</v>
      </c>
      <c r="F29" s="71">
        <v>0.36009299643355003</v>
      </c>
      <c r="G29" s="71">
        <v>0.40336250142110902</v>
      </c>
      <c r="H29" s="71">
        <v>0.31640007303131601</v>
      </c>
      <c r="I29" s="71">
        <v>0.33970383135620402</v>
      </c>
      <c r="J29" s="71">
        <v>0.34809033978617498</v>
      </c>
      <c r="K29" s="71">
        <v>0.34446496815286598</v>
      </c>
      <c r="L29" s="71">
        <v>0.33314951041381502</v>
      </c>
      <c r="M29" s="71">
        <v>0.30456265538028698</v>
      </c>
      <c r="N29" s="71">
        <v>0.26353706738648403</v>
      </c>
      <c r="O29" s="71">
        <v>0.32862337235234301</v>
      </c>
      <c r="P29" s="71">
        <v>0.41887476372221899</v>
      </c>
      <c r="Q29" s="71">
        <v>0.360093076212878</v>
      </c>
      <c r="R29" s="71">
        <v>0.28915361411658103</v>
      </c>
      <c r="S29" s="71">
        <v>0.32457683053147401</v>
      </c>
      <c r="T29" s="71">
        <v>0.39913281879783902</v>
      </c>
      <c r="U29" s="71">
        <v>0.44681561464505498</v>
      </c>
      <c r="V29" s="71">
        <v>0.182524968789014</v>
      </c>
      <c r="W29" s="71">
        <v>0.329532773255372</v>
      </c>
      <c r="X29" s="71">
        <v>0.46314734119814399</v>
      </c>
      <c r="Y29" s="71">
        <v>0.22247689612448099</v>
      </c>
      <c r="Z29" s="71">
        <v>0.39998724169388</v>
      </c>
      <c r="AA29" s="71">
        <v>0.16207019110555501</v>
      </c>
      <c r="AB29" s="71">
        <v>0.28073443665445302</v>
      </c>
      <c r="AC29" s="71">
        <v>0.28945535850787302</v>
      </c>
      <c r="AD29" s="71">
        <v>0.33306596140100098</v>
      </c>
      <c r="AE29" s="71">
        <v>0.35940844045957898</v>
      </c>
      <c r="AF29" s="71">
        <v>0.33806370856353601</v>
      </c>
      <c r="AG29" s="71">
        <v>0.48832375926522698</v>
      </c>
      <c r="AH29" s="71">
        <v>0.28222912584585602</v>
      </c>
      <c r="AI29" s="71">
        <v>0.39606625140592999</v>
      </c>
      <c r="AJ29" s="71">
        <v>0.40131093099684501</v>
      </c>
      <c r="AK29" s="71">
        <v>0.32090358101230698</v>
      </c>
      <c r="AL29" s="71">
        <v>0.221494138734006</v>
      </c>
      <c r="AM29" s="71">
        <v>0.37210149418164301</v>
      </c>
      <c r="AN29" s="71">
        <v>0.39084626009096801</v>
      </c>
      <c r="AO29" s="71">
        <v>0.36733698727015601</v>
      </c>
      <c r="AP29" s="71">
        <v>0.344245509477692</v>
      </c>
      <c r="AQ29" s="71">
        <v>0.44707381563894499</v>
      </c>
      <c r="AR29" s="71">
        <v>0.27952126263289101</v>
      </c>
      <c r="AS29" s="71">
        <v>0.25938941028155199</v>
      </c>
      <c r="AT29" s="71">
        <v>0.33363231511248798</v>
      </c>
      <c r="AU29" s="71">
        <v>0.329292473607184</v>
      </c>
      <c r="AV29" s="71">
        <v>38.297350498338901</v>
      </c>
      <c r="AW29" s="71">
        <v>1.41375229941675</v>
      </c>
      <c r="AX29" s="71">
        <v>3.9170108936277901E-3</v>
      </c>
      <c r="AY29" s="71">
        <v>7.3220674356699202</v>
      </c>
      <c r="AZ29" s="71">
        <v>4.5793160280181301E-2</v>
      </c>
      <c r="BA29" s="72">
        <v>0</v>
      </c>
    </row>
    <row r="30" spans="1:53" customFormat="1" ht="4.9000000000000004" customHeight="1">
      <c r="A30" s="73"/>
      <c r="B30" s="73"/>
    </row>
    <row r="32" spans="1:53">
      <c r="A32" s="124" t="s">
        <v>34</v>
      </c>
    </row>
    <row r="33" spans="1:1">
      <c r="A33" s="124" t="s">
        <v>154</v>
      </c>
    </row>
    <row r="34" spans="1:1">
      <c r="A34" s="125" t="s">
        <v>155</v>
      </c>
    </row>
    <row r="36" spans="1:1">
      <c r="A36" s="125" t="s">
        <v>36</v>
      </c>
    </row>
    <row r="37" spans="1:1">
      <c r="A37" s="125" t="s">
        <v>37</v>
      </c>
    </row>
    <row r="38" spans="1:1">
      <c r="A38" s="125" t="s">
        <v>100</v>
      </c>
    </row>
  </sheetData>
  <mergeCells count="7">
    <mergeCell ref="A25:A26"/>
    <mergeCell ref="A4:A5"/>
    <mergeCell ref="A6:A7"/>
    <mergeCell ref="A10:A11"/>
    <mergeCell ref="A19:A20"/>
    <mergeCell ref="A21:A22"/>
    <mergeCell ref="A23:A24"/>
  </mergeCells>
  <pageMargins left="0" right="0" top="0.64842519685039368" bottom="0.64842519685039368" header="0" footer="0"/>
  <pageSetup paperSize="0" fitToWidth="0" fitToHeight="0" orientation="portrait" horizontalDpi="0" verticalDpi="0" copies="0"/>
  <headerFooter>
    <oddHeader>&amp;C&amp;"Arial2,Regular"&amp;10&amp;A</oddHeader>
    <oddFooter>&amp;C&amp;"Arial2,Regular"&amp;10Página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Normal="100" workbookViewId="0">
      <selection activeCell="A27" sqref="A27"/>
    </sheetView>
  </sheetViews>
  <sheetFormatPr baseColWidth="10" defaultRowHeight="12.75"/>
  <cols>
    <col min="1" max="7" width="11" style="131"/>
    <col min="8" max="8" width="4.125" style="131" customWidth="1"/>
    <col min="9" max="16384" width="11" style="131"/>
  </cols>
  <sheetData>
    <row r="1" spans="1:8" ht="42" customHeight="1">
      <c r="A1" s="154" t="s">
        <v>157</v>
      </c>
      <c r="B1" s="154"/>
      <c r="C1" s="154"/>
      <c r="D1" s="154"/>
      <c r="E1" s="154"/>
      <c r="F1" s="154"/>
      <c r="G1" s="154"/>
      <c r="H1" s="154"/>
    </row>
    <row r="26" spans="1:8" ht="30.75" customHeight="1">
      <c r="A26" s="155" t="s">
        <v>175</v>
      </c>
      <c r="B26" s="156"/>
      <c r="C26" s="156"/>
      <c r="D26" s="156"/>
      <c r="E26" s="156"/>
      <c r="F26" s="156"/>
      <c r="G26" s="156"/>
      <c r="H26" s="156"/>
    </row>
  </sheetData>
  <mergeCells count="2">
    <mergeCell ref="A1:H1"/>
    <mergeCell ref="A26:H2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workbookViewId="0">
      <selection activeCell="B30" sqref="B30"/>
    </sheetView>
  </sheetViews>
  <sheetFormatPr baseColWidth="10" defaultRowHeight="12.75"/>
  <cols>
    <col min="1" max="1" width="5.5" style="131" customWidth="1"/>
    <col min="2" max="2" width="15.875" style="131" customWidth="1"/>
    <col min="3" max="10" width="11" style="131"/>
    <col min="11" max="11" width="15.125" style="131" customWidth="1"/>
    <col min="12" max="16384" width="11" style="131"/>
  </cols>
  <sheetData>
    <row r="1" spans="1:2" ht="40.15" customHeight="1">
      <c r="A1" s="132" t="s">
        <v>158</v>
      </c>
      <c r="B1" s="133" t="s">
        <v>159</v>
      </c>
    </row>
    <row r="2" spans="1:2">
      <c r="A2" s="134">
        <v>1994</v>
      </c>
      <c r="B2" s="135">
        <v>6485252.6900000162</v>
      </c>
    </row>
    <row r="3" spans="1:2">
      <c r="A3" s="134">
        <v>1995</v>
      </c>
      <c r="B3" s="135">
        <v>6960894.9399999892</v>
      </c>
    </row>
    <row r="4" spans="1:2">
      <c r="A4" s="134">
        <v>1996</v>
      </c>
      <c r="B4" s="135">
        <v>6894787.7999999803</v>
      </c>
    </row>
    <row r="5" spans="1:2">
      <c r="A5" s="134">
        <v>1997</v>
      </c>
      <c r="B5" s="135">
        <v>7298244.2499999693</v>
      </c>
    </row>
    <row r="6" spans="1:2">
      <c r="A6" s="134">
        <v>1998</v>
      </c>
      <c r="B6" s="135">
        <v>7382352.2999999821</v>
      </c>
    </row>
    <row r="7" spans="1:2">
      <c r="A7" s="134">
        <v>1999</v>
      </c>
      <c r="B7" s="135">
        <v>7429126.5499999821</v>
      </c>
    </row>
    <row r="8" spans="1:2">
      <c r="A8" s="134">
        <v>2000</v>
      </c>
      <c r="B8" s="135">
        <v>8072288.0800000001</v>
      </c>
    </row>
    <row r="9" spans="1:2">
      <c r="A9" s="134">
        <v>2001</v>
      </c>
      <c r="B9" s="135">
        <v>8494016</v>
      </c>
    </row>
    <row r="10" spans="1:2">
      <c r="A10" s="134">
        <v>2002</v>
      </c>
      <c r="B10" s="135">
        <v>9900414</v>
      </c>
    </row>
    <row r="11" spans="1:2">
      <c r="A11" s="134">
        <v>2003</v>
      </c>
      <c r="B11" s="135">
        <v>10237189</v>
      </c>
    </row>
    <row r="12" spans="1:2">
      <c r="A12" s="134">
        <v>2004</v>
      </c>
      <c r="B12" s="135">
        <v>10739692</v>
      </c>
    </row>
    <row r="13" spans="1:2">
      <c r="A13" s="134">
        <v>2005</v>
      </c>
      <c r="B13" s="135">
        <v>11026774</v>
      </c>
    </row>
    <row r="14" spans="1:2">
      <c r="A14" s="134">
        <v>2006</v>
      </c>
      <c r="B14" s="135">
        <v>11132120.800000001</v>
      </c>
    </row>
    <row r="15" spans="1:2">
      <c r="A15" s="134">
        <v>2007</v>
      </c>
      <c r="B15" s="135">
        <v>11811731.77</v>
      </c>
    </row>
    <row r="16" spans="1:2">
      <c r="A16" s="134">
        <v>2008</v>
      </c>
      <c r="B16" s="135">
        <v>11845293.67</v>
      </c>
    </row>
    <row r="17" spans="1:8">
      <c r="A17" s="134">
        <v>2009</v>
      </c>
      <c r="B17" s="135">
        <v>11869486.75</v>
      </c>
    </row>
    <row r="18" spans="1:8">
      <c r="A18" s="134">
        <v>2010</v>
      </c>
      <c r="B18" s="135">
        <v>11872688.85</v>
      </c>
    </row>
    <row r="19" spans="1:8">
      <c r="A19" s="134">
        <v>2011</v>
      </c>
      <c r="B19" s="135">
        <v>11644423</v>
      </c>
    </row>
    <row r="20" spans="1:8">
      <c r="A20" s="134">
        <v>2012</v>
      </c>
      <c r="B20" s="135">
        <v>11877703</v>
      </c>
    </row>
    <row r="21" spans="1:8">
      <c r="A21" s="134">
        <v>2013</v>
      </c>
      <c r="B21" s="135">
        <v>11778922</v>
      </c>
    </row>
    <row r="22" spans="1:8">
      <c r="A22" s="134">
        <v>2014</v>
      </c>
      <c r="B22" s="135">
        <v>11458134</v>
      </c>
    </row>
    <row r="23" spans="1:8">
      <c r="A23" s="134">
        <v>2015</v>
      </c>
      <c r="B23" s="135">
        <v>12211129</v>
      </c>
    </row>
    <row r="24" spans="1:8">
      <c r="A24" s="134">
        <v>2016</v>
      </c>
      <c r="B24" s="135">
        <v>12006942</v>
      </c>
    </row>
    <row r="25" spans="1:8">
      <c r="A25" s="134">
        <v>2017</v>
      </c>
      <c r="B25" s="135">
        <v>12181388</v>
      </c>
    </row>
    <row r="26" spans="1:8">
      <c r="A26" s="157">
        <v>2018</v>
      </c>
      <c r="B26" s="158">
        <v>12263311</v>
      </c>
    </row>
    <row r="29" spans="1:8" ht="27" customHeight="1">
      <c r="A29" s="155" t="s">
        <v>160</v>
      </c>
      <c r="B29" s="156"/>
      <c r="C29" s="156"/>
      <c r="D29" s="156"/>
      <c r="E29" s="156"/>
      <c r="F29" s="156"/>
      <c r="G29" s="156"/>
      <c r="H29" s="156"/>
    </row>
  </sheetData>
  <mergeCells count="1">
    <mergeCell ref="A29:H29"/>
  </mergeCells>
  <pageMargins left="0.75" right="0.75" top="1" bottom="1" header="0" footer="0"/>
  <headerFooter alignWithMargins="0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showGridLines="0" workbookViewId="0">
      <selection activeCell="G31" sqref="G31"/>
    </sheetView>
  </sheetViews>
  <sheetFormatPr baseColWidth="10" defaultRowHeight="12.75"/>
  <cols>
    <col min="1" max="1" width="5.5" style="131" customWidth="1"/>
    <col min="2" max="2" width="10.625" style="131" customWidth="1"/>
    <col min="3" max="3" width="9.875" style="131" hidden="1" customWidth="1"/>
    <col min="4" max="4" width="10.125" style="131" hidden="1" customWidth="1"/>
    <col min="5" max="5" width="10.75" style="131" hidden="1" customWidth="1"/>
    <col min="6" max="6" width="10.125" style="131" hidden="1" customWidth="1"/>
    <col min="7" max="7" width="12.75" style="131" customWidth="1"/>
    <col min="8" max="8" width="14.25" style="131" customWidth="1"/>
    <col min="9" max="16384" width="11" style="131"/>
  </cols>
  <sheetData>
    <row r="1" spans="1:8" ht="42" customHeight="1">
      <c r="A1" s="137" t="s">
        <v>158</v>
      </c>
      <c r="B1" s="137" t="s">
        <v>161</v>
      </c>
      <c r="C1" s="138" t="s">
        <v>162</v>
      </c>
      <c r="D1" s="138" t="s">
        <v>163</v>
      </c>
      <c r="E1" s="138"/>
      <c r="F1" s="138"/>
      <c r="G1" s="147" t="s">
        <v>164</v>
      </c>
      <c r="H1" s="147" t="s">
        <v>165</v>
      </c>
    </row>
    <row r="2" spans="1:8">
      <c r="A2" s="131">
        <v>1994</v>
      </c>
      <c r="B2" s="139">
        <f>C2/6.25</f>
        <v>337796.16</v>
      </c>
      <c r="C2" s="140">
        <f>SUM(D2:F2)</f>
        <v>2111226</v>
      </c>
      <c r="D2" s="139">
        <f>791214</f>
        <v>791214</v>
      </c>
      <c r="E2" s="139">
        <v>675447</v>
      </c>
      <c r="F2" s="139">
        <v>644565</v>
      </c>
      <c r="G2" s="141">
        <v>259752595.16</v>
      </c>
      <c r="H2" s="142">
        <f>10000*B2/G2</f>
        <v>13.004534556889697</v>
      </c>
    </row>
    <row r="3" spans="1:8">
      <c r="A3" s="131">
        <v>1995</v>
      </c>
      <c r="B3" s="139">
        <f>C3/5.25</f>
        <v>332085.15428571432</v>
      </c>
      <c r="C3" s="140">
        <f t="shared" ref="C3:C14" si="0">SUM(D3:F3)</f>
        <v>1743447.06</v>
      </c>
      <c r="D3" s="139"/>
      <c r="E3" s="139">
        <v>667140.82999999996</v>
      </c>
      <c r="F3" s="139">
        <v>1076306.23</v>
      </c>
      <c r="G3" s="143">
        <v>262104728.94999999</v>
      </c>
      <c r="H3" s="144">
        <f t="shared" ref="H3:H17" si="1">10000*B3/G3</f>
        <v>12.669941348103798</v>
      </c>
    </row>
    <row r="4" spans="1:8">
      <c r="A4" s="131">
        <v>1996</v>
      </c>
      <c r="B4" s="139">
        <f>C4/6.25</f>
        <v>308363.03999999998</v>
      </c>
      <c r="C4" s="140">
        <f t="shared" si="0"/>
        <v>1927269</v>
      </c>
      <c r="D4" s="139">
        <f>728450</f>
        <v>728450</v>
      </c>
      <c r="E4" s="139">
        <v>574804</v>
      </c>
      <c r="F4" s="139">
        <v>624015</v>
      </c>
      <c r="G4" s="141">
        <v>264314164.11000001</v>
      </c>
      <c r="H4" s="142">
        <f t="shared" si="1"/>
        <v>11.666534823751181</v>
      </c>
    </row>
    <row r="5" spans="1:8">
      <c r="A5" s="131">
        <v>1997</v>
      </c>
      <c r="B5" s="139">
        <f>C5/5.25</f>
        <v>297545.45333333331</v>
      </c>
      <c r="C5" s="140">
        <f t="shared" si="0"/>
        <v>1562113.63</v>
      </c>
      <c r="D5" s="139"/>
      <c r="E5" s="139">
        <v>592373.35</v>
      </c>
      <c r="F5" s="139">
        <v>969740.28</v>
      </c>
      <c r="G5" s="143">
        <v>266792407.12</v>
      </c>
      <c r="H5" s="144">
        <f t="shared" si="1"/>
        <v>11.152695706197552</v>
      </c>
    </row>
    <row r="6" spans="1:8">
      <c r="A6" s="131">
        <v>1998</v>
      </c>
      <c r="B6" s="139">
        <f>C6/6.25</f>
        <v>294086.71999999997</v>
      </c>
      <c r="C6" s="140">
        <f t="shared" si="0"/>
        <v>1838042</v>
      </c>
      <c r="D6" s="139">
        <f>630658</f>
        <v>630658</v>
      </c>
      <c r="E6" s="139">
        <v>642751</v>
      </c>
      <c r="F6" s="139">
        <v>564633</v>
      </c>
      <c r="G6" s="141">
        <v>269093735.74000001</v>
      </c>
      <c r="H6" s="142">
        <f t="shared" si="1"/>
        <v>10.928783577635873</v>
      </c>
    </row>
    <row r="7" spans="1:8">
      <c r="A7" s="131">
        <v>1999</v>
      </c>
      <c r="B7" s="139">
        <f>C7/5.25</f>
        <v>288229.09333333332</v>
      </c>
      <c r="C7" s="140">
        <f t="shared" si="0"/>
        <v>1513202.74</v>
      </c>
      <c r="D7" s="139"/>
      <c r="E7" s="139">
        <v>609750.21</v>
      </c>
      <c r="F7" s="139">
        <v>903452.53</v>
      </c>
      <c r="G7" s="143">
        <v>271742834.43000001</v>
      </c>
      <c r="H7" s="144">
        <f t="shared" si="1"/>
        <v>10.606686058085558</v>
      </c>
    </row>
    <row r="8" spans="1:8">
      <c r="A8" s="131">
        <v>2000</v>
      </c>
      <c r="B8" s="139">
        <f>C8/6.25</f>
        <v>354257.76</v>
      </c>
      <c r="C8" s="140">
        <f t="shared" si="0"/>
        <v>2214111</v>
      </c>
      <c r="D8" s="139">
        <f>675159</f>
        <v>675159</v>
      </c>
      <c r="E8" s="139">
        <v>687277</v>
      </c>
      <c r="F8" s="139">
        <v>851675</v>
      </c>
      <c r="G8" s="141">
        <v>274087002.23000002</v>
      </c>
      <c r="H8" s="142">
        <f t="shared" si="1"/>
        <v>12.925011296330087</v>
      </c>
    </row>
    <row r="9" spans="1:8">
      <c r="A9" s="131">
        <v>2001</v>
      </c>
      <c r="B9" s="139">
        <f>C9/5.25</f>
        <v>404343.88571428589</v>
      </c>
      <c r="C9" s="140">
        <f t="shared" si="0"/>
        <v>2122805.4000000008</v>
      </c>
      <c r="D9" s="139"/>
      <c r="E9" s="139">
        <v>696702.34000000067</v>
      </c>
      <c r="F9" s="139">
        <v>1426103.06</v>
      </c>
      <c r="G9" s="143">
        <v>276540351.01999998</v>
      </c>
      <c r="H9" s="144">
        <f t="shared" si="1"/>
        <v>14.621514879217134</v>
      </c>
    </row>
    <row r="10" spans="1:8">
      <c r="A10" s="131">
        <v>2002</v>
      </c>
      <c r="B10" s="139">
        <f>C10/6.25</f>
        <v>472895.68640000001</v>
      </c>
      <c r="C10" s="140">
        <f t="shared" si="0"/>
        <v>2955598.04</v>
      </c>
      <c r="D10" s="139">
        <f>759692.47</f>
        <v>759692.47</v>
      </c>
      <c r="E10" s="139">
        <v>1169558.28</v>
      </c>
      <c r="F10" s="139">
        <v>1026347.29</v>
      </c>
      <c r="G10" s="141">
        <v>282081971</v>
      </c>
      <c r="H10" s="142">
        <f t="shared" si="1"/>
        <v>16.764477528413185</v>
      </c>
    </row>
    <row r="11" spans="1:8">
      <c r="A11" s="131">
        <v>2003</v>
      </c>
      <c r="B11" s="139">
        <f>C11/5.25</f>
        <v>534095.42857142852</v>
      </c>
      <c r="C11" s="140">
        <f t="shared" si="0"/>
        <v>2804001</v>
      </c>
      <c r="D11" s="139"/>
      <c r="E11" s="139">
        <v>1257093</v>
      </c>
      <c r="F11" s="139">
        <v>1546908</v>
      </c>
      <c r="G11" s="143">
        <v>285933409.88999999</v>
      </c>
      <c r="H11" s="144">
        <f t="shared" si="1"/>
        <v>18.679014417269311</v>
      </c>
    </row>
    <row r="12" spans="1:8">
      <c r="A12" s="131">
        <v>2004</v>
      </c>
      <c r="B12" s="139">
        <f>C12/6.25</f>
        <v>548921.43999999994</v>
      </c>
      <c r="C12" s="140">
        <f t="shared" si="0"/>
        <v>3430759</v>
      </c>
      <c r="D12" s="139">
        <f>1232906</f>
        <v>1232906</v>
      </c>
      <c r="E12" s="139">
        <v>1324417</v>
      </c>
      <c r="F12" s="139">
        <v>873436</v>
      </c>
      <c r="G12" s="141">
        <v>288280464.95999998</v>
      </c>
      <c r="H12" s="142">
        <f t="shared" si="1"/>
        <v>19.041229175073131</v>
      </c>
    </row>
    <row r="13" spans="1:8">
      <c r="A13" s="131">
        <v>2005</v>
      </c>
      <c r="B13" s="139">
        <f>C13/5.25</f>
        <v>546659.39428571425</v>
      </c>
      <c r="C13" s="140">
        <f t="shared" si="0"/>
        <v>2869961.82</v>
      </c>
      <c r="D13" s="139"/>
      <c r="E13" s="139">
        <v>1316746.44</v>
      </c>
      <c r="F13" s="139">
        <v>1553215.38</v>
      </c>
      <c r="G13" s="143">
        <v>291155384.30000001</v>
      </c>
      <c r="H13" s="144">
        <f t="shared" si="1"/>
        <v>18.775520693185896</v>
      </c>
    </row>
    <row r="14" spans="1:8">
      <c r="A14" s="131">
        <v>2006</v>
      </c>
      <c r="B14" s="139">
        <f>C14/6.25</f>
        <v>525788.35199999844</v>
      </c>
      <c r="C14" s="140">
        <f t="shared" si="0"/>
        <v>3286177.1999999904</v>
      </c>
      <c r="D14" s="139">
        <v>1267060.03</v>
      </c>
      <c r="E14" s="139">
        <v>919751.79</v>
      </c>
      <c r="F14" s="139">
        <v>1099365.3799999901</v>
      </c>
      <c r="G14" s="141">
        <v>293834357.95999998</v>
      </c>
      <c r="H14" s="142">
        <f t="shared" si="1"/>
        <v>17.894039201214675</v>
      </c>
    </row>
    <row r="15" spans="1:8">
      <c r="A15" s="131">
        <v>2007</v>
      </c>
      <c r="B15" s="139">
        <f>C15/5.25</f>
        <v>424291.71619047626</v>
      </c>
      <c r="C15" s="140">
        <f t="shared" ref="C15:C25" si="2">SUM(D15:F15)</f>
        <v>2227531.5100000002</v>
      </c>
      <c r="D15" s="139"/>
      <c r="E15" s="139">
        <v>899046.18</v>
      </c>
      <c r="F15" s="139">
        <v>1328485.33</v>
      </c>
      <c r="G15" s="143">
        <v>296824002.47000003</v>
      </c>
      <c r="H15" s="144">
        <f t="shared" si="1"/>
        <v>14.294386999021732</v>
      </c>
    </row>
    <row r="16" spans="1:8">
      <c r="A16" s="131">
        <v>2008</v>
      </c>
      <c r="B16" s="139">
        <f>C16/6.25</f>
        <v>404718.75200000004</v>
      </c>
      <c r="C16" s="140">
        <f t="shared" si="2"/>
        <v>2529492.2000000002</v>
      </c>
      <c r="D16" s="139">
        <v>761895.83</v>
      </c>
      <c r="E16" s="139">
        <v>903948.65</v>
      </c>
      <c r="F16" s="139">
        <v>863647.72</v>
      </c>
      <c r="G16" s="141">
        <v>299105719.36000001</v>
      </c>
      <c r="H16" s="142">
        <f t="shared" si="1"/>
        <v>13.530959985184552</v>
      </c>
    </row>
    <row r="17" spans="1:13">
      <c r="A17" s="131">
        <v>2009</v>
      </c>
      <c r="B17" s="139">
        <f>C17/5.25</f>
        <v>348062.85714285716</v>
      </c>
      <c r="C17" s="140">
        <f t="shared" si="2"/>
        <v>1827330</v>
      </c>
      <c r="D17" s="139"/>
      <c r="E17" s="139">
        <v>798032</v>
      </c>
      <c r="F17" s="139">
        <v>1029298</v>
      </c>
      <c r="G17" s="143">
        <v>301482827</v>
      </c>
      <c r="H17" s="144">
        <f t="shared" si="1"/>
        <v>11.545030959354019</v>
      </c>
    </row>
    <row r="18" spans="1:13">
      <c r="A18" s="131">
        <v>2010</v>
      </c>
      <c r="B18" s="139">
        <f>C18/6.25</f>
        <v>317214.71999999997</v>
      </c>
      <c r="C18" s="140">
        <f t="shared" si="2"/>
        <v>1982592</v>
      </c>
      <c r="D18" s="139">
        <v>935638</v>
      </c>
      <c r="E18" s="139">
        <v>545237</v>
      </c>
      <c r="F18" s="139">
        <v>501717</v>
      </c>
      <c r="G18" s="141">
        <v>304279926.41000003</v>
      </c>
      <c r="H18" s="142">
        <f t="shared" ref="H18:H26" si="3">10000*B18/G18</f>
        <v>10.425095199101994</v>
      </c>
    </row>
    <row r="19" spans="1:13">
      <c r="A19" s="131">
        <v>2011</v>
      </c>
      <c r="B19" s="139">
        <f>C19/5.25</f>
        <v>217015.42857142858</v>
      </c>
      <c r="C19" s="140">
        <f t="shared" ref="C19:C22" si="4">SUM(D19:F19)</f>
        <v>1139331</v>
      </c>
      <c r="D19" s="139"/>
      <c r="E19" s="139">
        <v>566067</v>
      </c>
      <c r="F19" s="139">
        <v>573264</v>
      </c>
      <c r="G19" s="143">
        <v>306109661</v>
      </c>
      <c r="H19" s="144">
        <f t="shared" si="3"/>
        <v>7.0894668225263429</v>
      </c>
    </row>
    <row r="20" spans="1:13">
      <c r="A20" s="131">
        <v>2012</v>
      </c>
      <c r="B20" s="139">
        <f>C20/6.25</f>
        <v>201173.92</v>
      </c>
      <c r="C20" s="140">
        <f t="shared" si="4"/>
        <v>1257337</v>
      </c>
      <c r="D20" s="139">
        <v>570981</v>
      </c>
      <c r="E20" s="139">
        <v>374554</v>
      </c>
      <c r="F20" s="139">
        <v>311802</v>
      </c>
      <c r="G20" s="141">
        <v>308827259</v>
      </c>
      <c r="H20" s="142">
        <f t="shared" si="3"/>
        <v>6.5141244542794725</v>
      </c>
    </row>
    <row r="21" spans="1:13">
      <c r="A21" s="131">
        <v>2013</v>
      </c>
      <c r="B21" s="139">
        <f>C21/5.25</f>
        <v>158592.19047619047</v>
      </c>
      <c r="C21" s="140">
        <f t="shared" si="4"/>
        <v>832609</v>
      </c>
      <c r="D21" s="139">
        <v>832609</v>
      </c>
      <c r="E21" s="139"/>
      <c r="F21" s="139"/>
      <c r="G21" s="143">
        <v>311116170</v>
      </c>
      <c r="H21" s="144">
        <f t="shared" si="3"/>
        <v>5.0975232330801212</v>
      </c>
    </row>
    <row r="22" spans="1:13">
      <c r="A22" s="131">
        <v>2014</v>
      </c>
      <c r="B22" s="139">
        <f>C22/6.25</f>
        <v>161378.72</v>
      </c>
      <c r="C22" s="140">
        <f t="shared" si="4"/>
        <v>1008617</v>
      </c>
      <c r="D22" s="139">
        <v>337835</v>
      </c>
      <c r="E22" s="139">
        <v>352999</v>
      </c>
      <c r="F22" s="139">
        <v>317783</v>
      </c>
      <c r="G22" s="141">
        <v>313395422</v>
      </c>
      <c r="H22" s="142">
        <f t="shared" si="3"/>
        <v>5.1493643069234114</v>
      </c>
    </row>
    <row r="23" spans="1:13">
      <c r="A23" s="131">
        <v>2015</v>
      </c>
      <c r="B23" s="139">
        <f>C23/5.25</f>
        <v>182915.04761904763</v>
      </c>
      <c r="C23" s="140">
        <f t="shared" si="2"/>
        <v>960304</v>
      </c>
      <c r="D23" s="139">
        <v>960304</v>
      </c>
      <c r="E23" s="139"/>
      <c r="F23" s="139"/>
      <c r="G23" s="143">
        <v>316167949</v>
      </c>
      <c r="H23" s="144">
        <f t="shared" si="3"/>
        <v>5.7853760381969535</v>
      </c>
    </row>
    <row r="24" spans="1:13">
      <c r="A24" s="145">
        <v>2016</v>
      </c>
      <c r="B24" s="146">
        <f>C24/6.25</f>
        <v>158649.92000000001</v>
      </c>
      <c r="C24" s="140">
        <f t="shared" si="2"/>
        <v>991562</v>
      </c>
      <c r="D24" s="139">
        <v>354289</v>
      </c>
      <c r="E24" s="139">
        <v>284360</v>
      </c>
      <c r="F24" s="139">
        <v>352913</v>
      </c>
      <c r="G24" s="141">
        <v>318868490</v>
      </c>
      <c r="H24" s="142">
        <f t="shared" si="3"/>
        <v>4.9754028690636698</v>
      </c>
    </row>
    <row r="25" spans="1:13">
      <c r="A25" s="131">
        <v>2017</v>
      </c>
      <c r="B25" s="139">
        <f>C25/5.25</f>
        <v>159746.85714285713</v>
      </c>
      <c r="C25" s="140">
        <f t="shared" si="2"/>
        <v>838671</v>
      </c>
      <c r="D25" s="139">
        <v>838671</v>
      </c>
      <c r="E25" s="139"/>
      <c r="F25" s="139"/>
      <c r="G25" s="143">
        <v>320371997</v>
      </c>
      <c r="H25" s="144">
        <f t="shared" si="3"/>
        <v>4.9862927671190036</v>
      </c>
    </row>
    <row r="26" spans="1:13">
      <c r="A26" s="145">
        <v>2018</v>
      </c>
      <c r="B26" s="146">
        <f>C26/6.25</f>
        <v>112073.60000000001</v>
      </c>
      <c r="C26" s="131">
        <v>700460</v>
      </c>
      <c r="G26" s="141">
        <v>323156083</v>
      </c>
      <c r="H26" s="142">
        <f t="shared" si="3"/>
        <v>3.4680950133932646</v>
      </c>
    </row>
    <row r="27" spans="1:13" ht="34.5" customHeight="1">
      <c r="A27" s="155" t="s">
        <v>160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</row>
    <row r="29" spans="1:13">
      <c r="A29" s="136" t="s">
        <v>166</v>
      </c>
    </row>
    <row r="30" spans="1:13">
      <c r="A30" s="131" t="s">
        <v>167</v>
      </c>
    </row>
    <row r="31" spans="1:13">
      <c r="A31" s="136" t="s">
        <v>168</v>
      </c>
    </row>
    <row r="32" spans="1:13">
      <c r="A32" s="136" t="s">
        <v>169</v>
      </c>
    </row>
  </sheetData>
  <mergeCells count="1">
    <mergeCell ref="A27:M27"/>
  </mergeCells>
  <pageMargins left="0.75" right="0.75" top="1" bottom="1" header="0" footer="0"/>
  <pageSetup paperSize="9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B54"/>
  <sheetViews>
    <sheetView workbookViewId="0">
      <selection activeCell="A4" sqref="A4"/>
    </sheetView>
  </sheetViews>
  <sheetFormatPr baseColWidth="10" defaultRowHeight="14.25"/>
  <cols>
    <col min="1" max="1" width="5.375" customWidth="1"/>
    <col min="2" max="2" width="17.5" customWidth="1"/>
  </cols>
  <sheetData>
    <row r="1" spans="1:2">
      <c r="A1" t="s">
        <v>101</v>
      </c>
    </row>
    <row r="3" spans="1:2">
      <c r="A3" t="s">
        <v>102</v>
      </c>
      <c r="B3" t="s">
        <v>42</v>
      </c>
    </row>
    <row r="4" spans="1:2">
      <c r="A4" t="s">
        <v>103</v>
      </c>
      <c r="B4" t="s">
        <v>43</v>
      </c>
    </row>
    <row r="5" spans="1:2">
      <c r="A5" t="s">
        <v>104</v>
      </c>
      <c r="B5" t="s">
        <v>44</v>
      </c>
    </row>
    <row r="6" spans="1:2">
      <c r="A6" t="s">
        <v>105</v>
      </c>
      <c r="B6" t="s">
        <v>45</v>
      </c>
    </row>
    <row r="7" spans="1:2">
      <c r="A7" t="s">
        <v>106</v>
      </c>
      <c r="B7" t="s">
        <v>46</v>
      </c>
    </row>
    <row r="8" spans="1:2">
      <c r="A8" t="s">
        <v>107</v>
      </c>
      <c r="B8" t="s">
        <v>47</v>
      </c>
    </row>
    <row r="9" spans="1:2">
      <c r="A9" t="s">
        <v>108</v>
      </c>
      <c r="B9" t="s">
        <v>48</v>
      </c>
    </row>
    <row r="10" spans="1:2">
      <c r="A10" t="s">
        <v>109</v>
      </c>
      <c r="B10" t="s">
        <v>49</v>
      </c>
    </row>
    <row r="11" spans="1:2">
      <c r="A11" t="s">
        <v>110</v>
      </c>
      <c r="B11" t="s">
        <v>50</v>
      </c>
    </row>
    <row r="12" spans="1:2">
      <c r="A12" t="s">
        <v>111</v>
      </c>
      <c r="B12" t="s">
        <v>51</v>
      </c>
    </row>
    <row r="13" spans="1:2">
      <c r="A13" t="s">
        <v>112</v>
      </c>
      <c r="B13" t="s">
        <v>52</v>
      </c>
    </row>
    <row r="14" spans="1:2">
      <c r="A14" t="s">
        <v>113</v>
      </c>
      <c r="B14" t="s">
        <v>53</v>
      </c>
    </row>
    <row r="15" spans="1:2">
      <c r="A15" t="s">
        <v>114</v>
      </c>
      <c r="B15" t="s">
        <v>54</v>
      </c>
    </row>
    <row r="16" spans="1:2">
      <c r="A16" t="s">
        <v>115</v>
      </c>
      <c r="B16" t="s">
        <v>55</v>
      </c>
    </row>
    <row r="17" spans="1:2">
      <c r="A17" t="s">
        <v>116</v>
      </c>
      <c r="B17" t="s">
        <v>56</v>
      </c>
    </row>
    <row r="18" spans="1:2">
      <c r="A18" t="s">
        <v>117</v>
      </c>
      <c r="B18" t="s">
        <v>57</v>
      </c>
    </row>
    <row r="19" spans="1:2">
      <c r="A19" t="s">
        <v>118</v>
      </c>
      <c r="B19" t="s">
        <v>58</v>
      </c>
    </row>
    <row r="20" spans="1:2">
      <c r="A20" t="s">
        <v>119</v>
      </c>
      <c r="B20" t="s">
        <v>59</v>
      </c>
    </row>
    <row r="21" spans="1:2">
      <c r="A21" t="s">
        <v>120</v>
      </c>
      <c r="B21" t="s">
        <v>60</v>
      </c>
    </row>
    <row r="22" spans="1:2">
      <c r="A22" t="s">
        <v>121</v>
      </c>
      <c r="B22" t="s">
        <v>61</v>
      </c>
    </row>
    <row r="23" spans="1:2">
      <c r="A23" t="s">
        <v>122</v>
      </c>
      <c r="B23" t="s">
        <v>62</v>
      </c>
    </row>
    <row r="24" spans="1:2">
      <c r="A24" t="s">
        <v>123</v>
      </c>
      <c r="B24" t="s">
        <v>63</v>
      </c>
    </row>
    <row r="25" spans="1:2">
      <c r="A25" t="s">
        <v>124</v>
      </c>
      <c r="B25" t="s">
        <v>64</v>
      </c>
    </row>
    <row r="26" spans="1:2">
      <c r="A26" t="s">
        <v>125</v>
      </c>
      <c r="B26" t="s">
        <v>65</v>
      </c>
    </row>
    <row r="27" spans="1:2">
      <c r="A27" t="s">
        <v>126</v>
      </c>
      <c r="B27" t="s">
        <v>66</v>
      </c>
    </row>
    <row r="28" spans="1:2">
      <c r="A28" t="s">
        <v>127</v>
      </c>
      <c r="B28" t="s">
        <v>67</v>
      </c>
    </row>
    <row r="29" spans="1:2">
      <c r="A29" t="s">
        <v>128</v>
      </c>
      <c r="B29" t="s">
        <v>68</v>
      </c>
    </row>
    <row r="30" spans="1:2">
      <c r="A30" t="s">
        <v>129</v>
      </c>
      <c r="B30" t="s">
        <v>69</v>
      </c>
    </row>
    <row r="31" spans="1:2">
      <c r="A31" t="s">
        <v>130</v>
      </c>
      <c r="B31" t="s">
        <v>70</v>
      </c>
    </row>
    <row r="32" spans="1:2">
      <c r="A32" t="s">
        <v>131</v>
      </c>
      <c r="B32" t="s">
        <v>71</v>
      </c>
    </row>
    <row r="33" spans="1:2">
      <c r="A33" t="s">
        <v>132</v>
      </c>
      <c r="B33" t="s">
        <v>72</v>
      </c>
    </row>
    <row r="34" spans="1:2">
      <c r="A34" t="s">
        <v>133</v>
      </c>
      <c r="B34" t="s">
        <v>73</v>
      </c>
    </row>
    <row r="35" spans="1:2">
      <c r="A35" t="s">
        <v>134</v>
      </c>
      <c r="B35" t="s">
        <v>74</v>
      </c>
    </row>
    <row r="36" spans="1:2">
      <c r="A36" t="s">
        <v>135</v>
      </c>
      <c r="B36" t="s">
        <v>75</v>
      </c>
    </row>
    <row r="37" spans="1:2">
      <c r="A37" t="s">
        <v>136</v>
      </c>
      <c r="B37" t="s">
        <v>76</v>
      </c>
    </row>
    <row r="38" spans="1:2">
      <c r="A38" t="s">
        <v>137</v>
      </c>
      <c r="B38" t="s">
        <v>77</v>
      </c>
    </row>
    <row r="39" spans="1:2">
      <c r="A39" t="s">
        <v>138</v>
      </c>
      <c r="B39" t="s">
        <v>78</v>
      </c>
    </row>
    <row r="40" spans="1:2">
      <c r="A40" t="s">
        <v>139</v>
      </c>
      <c r="B40" t="s">
        <v>79</v>
      </c>
    </row>
    <row r="41" spans="1:2">
      <c r="A41" t="s">
        <v>140</v>
      </c>
      <c r="B41" t="s">
        <v>80</v>
      </c>
    </row>
    <row r="42" spans="1:2">
      <c r="A42" t="s">
        <v>141</v>
      </c>
      <c r="B42" t="s">
        <v>81</v>
      </c>
    </row>
    <row r="43" spans="1:2">
      <c r="A43" t="s">
        <v>142</v>
      </c>
      <c r="B43" t="s">
        <v>82</v>
      </c>
    </row>
    <row r="44" spans="1:2">
      <c r="A44" t="s">
        <v>143</v>
      </c>
      <c r="B44" t="s">
        <v>83</v>
      </c>
    </row>
    <row r="45" spans="1:2">
      <c r="A45" t="s">
        <v>144</v>
      </c>
      <c r="B45" t="s">
        <v>84</v>
      </c>
    </row>
    <row r="46" spans="1:2">
      <c r="A46" t="s">
        <v>145</v>
      </c>
      <c r="B46" t="s">
        <v>85</v>
      </c>
    </row>
    <row r="47" spans="1:2">
      <c r="A47" t="s">
        <v>146</v>
      </c>
      <c r="B47" t="s">
        <v>86</v>
      </c>
    </row>
    <row r="48" spans="1:2">
      <c r="A48" t="s">
        <v>147</v>
      </c>
      <c r="B48" t="s">
        <v>87</v>
      </c>
    </row>
    <row r="49" spans="1:2">
      <c r="A49" t="s">
        <v>148</v>
      </c>
      <c r="B49" t="s">
        <v>88</v>
      </c>
    </row>
    <row r="50" spans="1:2">
      <c r="A50" t="s">
        <v>149</v>
      </c>
      <c r="B50" t="s">
        <v>89</v>
      </c>
    </row>
    <row r="51" spans="1:2">
      <c r="A51" t="s">
        <v>150</v>
      </c>
      <c r="B51" t="s">
        <v>90</v>
      </c>
    </row>
    <row r="52" spans="1:2">
      <c r="A52" t="s">
        <v>151</v>
      </c>
      <c r="B52" t="s">
        <v>91</v>
      </c>
    </row>
    <row r="53" spans="1:2">
      <c r="A53" t="s">
        <v>152</v>
      </c>
      <c r="B53" t="s">
        <v>92</v>
      </c>
    </row>
    <row r="54" spans="1:2">
      <c r="A54" t="s">
        <v>153</v>
      </c>
      <c r="B54" t="s">
        <v>93</v>
      </c>
    </row>
  </sheetData>
  <pageMargins left="0" right="0" top="0.39370078740157477" bottom="0.39370078740157477" header="0" footer="0"/>
  <pageSetup paperSize="0" fitToWidth="0" fitToHeight="0" pageOrder="overThenDown" horizontalDpi="0" verticalDpi="0" copies="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Presentación</vt:lpstr>
      <vt:lpstr>Migrantes en EU</vt:lpstr>
      <vt:lpstr>Por estados</vt:lpstr>
      <vt:lpstr>Resumen</vt:lpstr>
      <vt:lpstr>Mexicanos en EU</vt:lpstr>
      <vt:lpstr>Flujo</vt:lpstr>
      <vt:lpstr>FIPS code</vt:lpstr>
      <vt:lpstr>'Migrantes en EU'!Área_de_impresión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Migración a Estados Unidos</dc:title>
  <dc:subject>Información de migración internacional</dc:subject>
  <dc:creator>Mario Hernández Morales</dc:creator>
  <cp:keywords>migrantes,bureau,census</cp:keywords>
  <dc:description>Información histórica de 1994 a 2018</dc:description>
  <cp:lastModifiedBy>Mario Hernández Morales</cp:lastModifiedBy>
  <cp:revision>53</cp:revision>
  <cp:lastPrinted>2010-09-20T21:17:19Z</cp:lastPrinted>
  <dcterms:created xsi:type="dcterms:W3CDTF">2008-03-13T15:37:51Z</dcterms:created>
  <dcterms:modified xsi:type="dcterms:W3CDTF">2018-12-17T18:48:16Z</dcterms:modified>
  <cp:category>Información estadística</cp:category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Instituto de Planeación del Estado de Guanajuato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anager">
    <vt:lpwstr>Coordinación de Investigación Aplicada</vt:lpwstr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category">
    <vt:lpwstr>Migración Internacional</vt:lpwstr>
  </property>
  <property fmtid="{D5CDD505-2E9C-101B-9397-08002B2CF9AE}" pid="11" name="contentStatus">
    <vt:lpwstr>final</vt:lpwstr>
  </property>
</Properties>
</file>