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900" windowWidth="19575" windowHeight="8865" activeTab="6"/>
  </bookViews>
  <sheets>
    <sheet name="Presentación" sheetId="1" r:id="rId1"/>
    <sheet name="Migrantes en EU" sheetId="2" r:id="rId2"/>
    <sheet name="Por estados" sheetId="3" r:id="rId3"/>
    <sheet name="Resumen" sheetId="5" r:id="rId4"/>
    <sheet name="Mexicanos en EU" sheetId="6" r:id="rId5"/>
    <sheet name="Flujo" sheetId="7" r:id="rId6"/>
    <sheet name="FIPS code" sheetId="4" r:id="rId7"/>
  </sheets>
  <definedNames>
    <definedName name="_xlnm.Print_Area" localSheetId="1">'Migrantes en EU'!$A$1:$O$25</definedName>
  </definedNames>
  <calcPr calcId="125725"/>
</workbook>
</file>

<file path=xl/calcChain.xml><?xml version="1.0" encoding="utf-8"?>
<calcChain xmlns="http://schemas.openxmlformats.org/spreadsheetml/2006/main">
  <c r="C25" i="7"/>
  <c r="C22"/>
  <c r="B22" s="1"/>
  <c r="H22" s="1"/>
  <c r="C21"/>
  <c r="B21"/>
  <c r="H21" s="1"/>
  <c r="C20"/>
  <c r="B20"/>
  <c r="H20" s="1"/>
  <c r="C19"/>
  <c r="B19"/>
  <c r="H19" s="1"/>
  <c r="B25"/>
  <c r="H25" s="1"/>
  <c r="C24"/>
  <c r="B24"/>
  <c r="H24" s="1"/>
  <c r="C23"/>
  <c r="B23"/>
  <c r="H23" s="1"/>
  <c r="C18"/>
  <c r="B18"/>
  <c r="H18" s="1"/>
  <c r="C17"/>
  <c r="B17"/>
  <c r="H17" s="1"/>
  <c r="C16"/>
  <c r="B16"/>
  <c r="H16" s="1"/>
  <c r="C15"/>
  <c r="B15"/>
  <c r="H15" s="1"/>
  <c r="C14"/>
  <c r="B14"/>
  <c r="H14" s="1"/>
  <c r="C13"/>
  <c r="B13"/>
  <c r="H13" s="1"/>
  <c r="D12"/>
  <c r="C12"/>
  <c r="B12"/>
  <c r="H12" s="1"/>
  <c r="C11"/>
  <c r="B11"/>
  <c r="H11" s="1"/>
  <c r="D10"/>
  <c r="C10"/>
  <c r="B10"/>
  <c r="H10" s="1"/>
  <c r="C9"/>
  <c r="B9"/>
  <c r="H9" s="1"/>
  <c r="D8"/>
  <c r="C8"/>
  <c r="B8"/>
  <c r="H8" s="1"/>
  <c r="C7"/>
  <c r="B7"/>
  <c r="H7" s="1"/>
  <c r="D6"/>
  <c r="C6"/>
  <c r="B6"/>
  <c r="H6" s="1"/>
  <c r="C5"/>
  <c r="B5"/>
  <c r="H5" s="1"/>
  <c r="D4"/>
  <c r="C4"/>
  <c r="B4"/>
  <c r="H4" s="1"/>
  <c r="C3"/>
  <c r="B3"/>
  <c r="H3" s="1"/>
  <c r="D2"/>
  <c r="C2"/>
  <c r="B2"/>
  <c r="H2" s="1"/>
</calcChain>
</file>

<file path=xl/sharedStrings.xml><?xml version="1.0" encoding="utf-8"?>
<sst xmlns="http://schemas.openxmlformats.org/spreadsheetml/2006/main" count="245" uniqueCount="176">
  <si>
    <t>Resultados de la CPS 1994-2017</t>
  </si>
  <si>
    <t>Estimaciones utilizando la base de datos. Las estadísticas toman en cuenta las definiciones presentadas por el COLEF en el PEM, y presentadas por CONAPO, siendo coincidentes en los primeros años con publicaciones de estas dos instituciones.</t>
  </si>
  <si>
    <t>El Curso de CPS impartido por Act. Selene Gaspar Olvera fue de mucha utilidad para consolidar los códigos.</t>
  </si>
  <si>
    <t>Fuentes:</t>
  </si>
  <si>
    <r>
      <t xml:space="preserve">Bureau of Census, </t>
    </r>
    <r>
      <rPr>
        <i/>
        <sz val="10"/>
        <color theme="1"/>
        <rFont val="Arial"/>
        <family val="2"/>
      </rPr>
      <t>Current Population Survey</t>
    </r>
    <r>
      <rPr>
        <sz val="10"/>
        <color theme="1"/>
        <rFont val="Arial"/>
        <family val="2"/>
      </rPr>
      <t xml:space="preserve"> (CPS), marzo de 1994 a 2017.</t>
    </r>
  </si>
  <si>
    <t>U.S. Bureau of the Census</t>
  </si>
  <si>
    <t>http://www.census.gov/cps/</t>
  </si>
  <si>
    <t>U.S. Bureau of Labor Statistics</t>
  </si>
  <si>
    <t>http://www.bls.gov/bls/proghome.htm</t>
  </si>
  <si>
    <t>Reading Current Population Survey (CPS) Data with SAS, SPSS, or Stata</t>
  </si>
  <si>
    <t>http://www.nber.org/data/cps_progs.html</t>
  </si>
  <si>
    <t>CPS March Supplement: Data file, data dictionary and tech documentation.</t>
  </si>
  <si>
    <t>http://thedataweb.rm.census.gov/ftp/cps_ftp.html#cpsmarch</t>
  </si>
  <si>
    <t>Accedido el 21 noviembre de 2017.</t>
  </si>
  <si>
    <t>Más información consultar:</t>
  </si>
  <si>
    <t>http://www.conapo.gob.mx/es/CONAPO/Migracion_Internacional</t>
  </si>
  <si>
    <t>MARIO HERNÁNDEZ MORALES</t>
  </si>
  <si>
    <t>Estadística y Prospectiva</t>
  </si>
  <si>
    <t>Dirección General de Información y Participación Social</t>
  </si>
  <si>
    <t>Instituto de Planeación, Estadística y Geografía del Estado de Guanajuato</t>
  </si>
  <si>
    <t>Silao, Guanajuato, México.</t>
  </si>
  <si>
    <t>Tel. 01 (472) 1037700</t>
  </si>
  <si>
    <t>Indicadores de Migración Internacional</t>
  </si>
  <si>
    <t>Total de habitantes en Estados Unidos</t>
  </si>
  <si>
    <t>Origen Hispano</t>
  </si>
  <si>
    <t>Origen Mexicano</t>
  </si>
  <si>
    <t>Origen Mexicano nacidos en Estados Unidos</t>
  </si>
  <si>
    <t>Origen Mexicano nacidos en México</t>
  </si>
  <si>
    <t>Población nacida en México residente en Estados Unidos</t>
  </si>
  <si>
    <t>Tasa de crecimiento anual</t>
  </si>
  <si>
    <t>Porcentaje de representación</t>
  </si>
  <si>
    <t>Porcentaje de origen Mexicano</t>
  </si>
  <si>
    <t>Habitantes en EU nacidos en Guanajuato *</t>
  </si>
  <si>
    <t>Residentes en EU nacidos en México que llegaron en los últimos cinco años **</t>
  </si>
  <si>
    <t>Residentes en EU nacidos en México con ciudadanía</t>
  </si>
  <si>
    <t>Residentes en EU nacidos en México que realizan alguna actividad económica remunerada</t>
  </si>
  <si>
    <t>Residentes en EU con al menos uno de sus padres nacido en México; pero nacidos en EU (Segunda Generación).</t>
  </si>
  <si>
    <t>Fuente:</t>
  </si>
  <si>
    <t>Bureau of Census, Current Population Survey (CPS), marzo de 1994 a 2017.</t>
  </si>
  <si>
    <t>* Utiliza una tasa constante de representación de nacidos en</t>
  </si>
  <si>
    <t>Guanajuato con respecto a nacidos en México del 8.3%.</t>
  </si>
  <si>
    <t>CONAPO utiliza para 2003</t>
  </si>
  <si>
    <t>para 2000</t>
  </si>
  <si>
    <t>para 1990</t>
  </si>
  <si>
    <t>Principales indicadores de migración hacia Estados Unidos por entidad, 2017</t>
  </si>
  <si>
    <t>Indicador</t>
  </si>
  <si>
    <t>Estados Unidos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</si>
  <si>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</si>
  <si>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</si>
  <si>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</si>
  <si>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</si>
  <si>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</si>
  <si>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</si>
  <si>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</si>
  <si>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</si>
  <si>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</si>
  <si>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</si>
  <si>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</si>
  <si>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</si>
  <si>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</si>
  <si>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</si>
  <si>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</si>
  <si>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</si>
  <si>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</si>
  <si>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</si>
  <si>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</si>
  <si>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</si>
  <si>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</si>
  <si>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</si>
  <si>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</si>
  <si>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</si>
  <si>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</si>
  <si>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</si>
  <si>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</si>
  <si>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</si>
  <si>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</si>
  <si>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</si>
  <si>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</si>
  <si>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</si>
  <si>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</si>
  <si>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</si>
  <si>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</si>
  <si>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</si>
  <si>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</si>
  <si>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</si>
  <si>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</si>
  <si>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</si>
  <si>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</si>
  <si>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</si>
  <si>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</si>
  <si>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</si>
  <si>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</si>
  <si>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</si>
  <si>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</si>
  <si>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</si>
  <si>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</si>
  <si>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</si>
  <si>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</si>
  <si>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de habitantes</t>
  </si>
  <si>
    <t>Nacidos en el extranjero, no ciudadano de Estados Unidos</t>
  </si>
  <si>
    <t>Porcentaje de distribución estatal</t>
  </si>
  <si>
    <t>Residentes en EU nacidos en Guanajuato *</t>
  </si>
  <si>
    <t>Residentes en EU nacidos en México, no ciudadanos de ese país</t>
  </si>
  <si>
    <t>Residentes en EU nacidos en México, con ciudadanía</t>
  </si>
  <si>
    <t>** Entre 2012 y marzo de 2017.</t>
  </si>
  <si>
    <t>State FIPS code</t>
  </si>
  <si>
    <t>Total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</si>
  <si>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</si>
  <si>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</si>
  <si>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</si>
  <si>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</si>
  <si>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</si>
  <si>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</si>
  <si>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</si>
  <si>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</si>
  <si>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</si>
  <si>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</si>
  <si>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</si>
  <si>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</si>
  <si>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</si>
  <si>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</si>
  <si>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</si>
  <si>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</si>
  <si>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</si>
  <si>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</si>
  <si>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</si>
  <si>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</si>
  <si>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</si>
  <si>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</si>
  <si>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</si>
  <si>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</si>
  <si>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</si>
  <si>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</si>
  <si>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</si>
  <si>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</si>
  <si>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</si>
  <si>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</si>
  <si>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</si>
  <si>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</si>
  <si>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</si>
  <si>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</si>
  <si>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</si>
  <si>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</si>
  <si>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</si>
  <si>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</si>
  <si>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</si>
  <si>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</si>
  <si>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</si>
  <si>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</si>
  <si>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</si>
  <si>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</si>
  <si>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</si>
  <si>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</si>
  <si>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</si>
  <si>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</si>
  <si>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</si>
  <si>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</si>
  <si>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</si>
  <si>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Estimaciones de la Dirección de Información y Participación Social con base en</t>
  </si>
  <si>
    <t>Bureau of Census, Current Population Survey (CPS), marzo de 2017.</t>
  </si>
  <si>
    <t>Residentes en EU nacidos en México que llegaron en los últimos cinco años</t>
  </si>
  <si>
    <t>Las bases de datos se prepararon en SPSS y llegan a 3.91 Gb de información.</t>
  </si>
  <si>
    <t>Magnitud de la migración permanente mexicana en Estados Unidos, 2017.</t>
  </si>
  <si>
    <t>Año</t>
  </si>
  <si>
    <t>Habitantes en EU nacidos en México</t>
  </si>
  <si>
    <r>
      <t xml:space="preserve">FUENTE: Estimaciones de la Dirección General de Información y Participación Social con base en </t>
    </r>
    <r>
      <rPr>
        <i/>
        <sz val="10"/>
        <rFont val="Arial"/>
        <family val="2"/>
      </rPr>
      <t>Bureau of Census, Current Population Survey</t>
    </r>
    <r>
      <rPr>
        <sz val="10"/>
        <rFont val="Arial"/>
        <family val="2"/>
      </rPr>
      <t xml:space="preserve"> (CPS), marzo de 1994 a 2017.</t>
    </r>
  </si>
  <si>
    <t>FUENTE: Estimaciones de la Dirección General de Información y Participación Social con base en Bureau of Census, Current Population Survey (CPS), marzo de 2017.</t>
  </si>
  <si>
    <t>Flujo anual</t>
  </si>
  <si>
    <t>Suma</t>
  </si>
  <si>
    <t>Años anteriores</t>
  </si>
  <si>
    <t>Pob. Total de Estados Unidos</t>
  </si>
  <si>
    <t>Tasa por cada 10,000 habitantes</t>
  </si>
  <si>
    <t>Nota:</t>
  </si>
  <si>
    <t>La serie es útil para hacer una estimación de los flujos, pero la alternativa de la EMIF es mejor para este propósito.</t>
  </si>
  <si>
    <t>Utiliza la pregunta ¿Cuándo llegaste a los EE.UU. para establecerte? para la población nacida en México residente en Estados Unidos,</t>
  </si>
  <si>
    <t>similar a un indicador de inmigración reciente de mexicanos a Estados Unidos.</t>
  </si>
</sst>
</file>

<file path=xl/styles.xml><?xml version="1.0" encoding="utf-8"?>
<styleSheet xmlns="http://schemas.openxmlformats.org/spreadsheetml/2006/main">
  <numFmts count="6">
    <numFmt numFmtId="164" formatCode="0.0%"/>
    <numFmt numFmtId="165" formatCode="#,##0.0"/>
    <numFmt numFmtId="166" formatCode="[$-80A]mmm\-yy"/>
    <numFmt numFmtId="167" formatCode="[$-80A]0%"/>
    <numFmt numFmtId="168" formatCode="[$-80A]General"/>
    <numFmt numFmtId="169" formatCode="[$$-80A]#,##0.00;[Red]&quot;-&quot;[$$-80A]#,##0.00"/>
  </numFmts>
  <fonts count="26">
    <font>
      <sz val="11"/>
      <color theme="1"/>
      <name val="Arial1"/>
    </font>
    <font>
      <sz val="11"/>
      <color theme="1"/>
      <name val="Arial1"/>
    </font>
    <font>
      <b/>
      <sz val="15"/>
      <color rgb="FF1F497D"/>
      <name val="Calibri"/>
      <family val="2"/>
    </font>
    <font>
      <b/>
      <sz val="15"/>
      <color rgb="FF1F497D"/>
      <name val="Arial"/>
      <family val="2"/>
    </font>
    <font>
      <u/>
      <sz val="10"/>
      <color rgb="FF003366"/>
      <name val="Arial"/>
      <family val="2"/>
    </font>
    <font>
      <sz val="11"/>
      <color rgb="FF000000"/>
      <name val="Arial"/>
      <family val="2"/>
    </font>
    <font>
      <b/>
      <sz val="18"/>
      <color rgb="FF1F497D"/>
      <name val="Cambria"/>
      <family val="1"/>
    </font>
    <font>
      <b/>
      <i/>
      <sz val="16"/>
      <color theme="1"/>
      <name val="Arial1"/>
    </font>
    <font>
      <b/>
      <i/>
      <sz val="16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DFFFFF"/>
        <bgColor rgb="FFDFFFFF"/>
      </patternFill>
    </fill>
    <fill>
      <patternFill patternType="solid">
        <fgColor rgb="FFFFFFFF"/>
        <bgColor rgb="FFFFFFFF"/>
      </patternFill>
    </fill>
    <fill>
      <patternFill patternType="solid">
        <fgColor rgb="FFCCC1DA"/>
        <bgColor rgb="FFCCC1DA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28">
    <xf numFmtId="0" fontId="0" fillId="0" borderId="0"/>
    <xf numFmtId="0" fontId="2" fillId="0" borderId="2"/>
    <xf numFmtId="0" fontId="3" fillId="0" borderId="2"/>
    <xf numFmtId="0" fontId="4" fillId="0" borderId="0"/>
    <xf numFmtId="0" fontId="4" fillId="0" borderId="0"/>
    <xf numFmtId="0" fontId="1" fillId="2" borderId="1"/>
    <xf numFmtId="9" fontId="1" fillId="0" borderId="0"/>
    <xf numFmtId="167" fontId="5" fillId="0" borderId="0"/>
    <xf numFmtId="0" fontId="6" fillId="0" borderId="0"/>
    <xf numFmtId="0" fontId="7" fillId="0" borderId="0">
      <alignment horizontal="center"/>
    </xf>
    <xf numFmtId="0" fontId="8" fillId="0" borderId="0">
      <alignment horizontal="center"/>
    </xf>
    <xf numFmtId="0" fontId="7" fillId="0" borderId="0">
      <alignment horizontal="center" textRotation="90"/>
    </xf>
    <xf numFmtId="0" fontId="8" fillId="0" borderId="0">
      <alignment horizontal="center" textRotation="90"/>
    </xf>
    <xf numFmtId="0" fontId="9" fillId="0" borderId="0"/>
    <xf numFmtId="0" fontId="10" fillId="0" borderId="0"/>
    <xf numFmtId="168" fontId="5" fillId="0" borderId="0"/>
    <xf numFmtId="0" fontId="5" fillId="0" borderId="0"/>
    <xf numFmtId="0" fontId="1" fillId="2" borderId="1"/>
    <xf numFmtId="0" fontId="5" fillId="2" borderId="1"/>
    <xf numFmtId="9" fontId="1" fillId="0" borderId="0"/>
    <xf numFmtId="167" fontId="5" fillId="0" borderId="0"/>
    <xf numFmtId="0" fontId="11" fillId="0" borderId="0"/>
    <xf numFmtId="0" fontId="12" fillId="0" borderId="0"/>
    <xf numFmtId="169" fontId="11" fillId="0" borderId="0"/>
    <xf numFmtId="169" fontId="12" fillId="0" borderId="0"/>
    <xf numFmtId="0" fontId="21" fillId="0" borderId="0" applyNumberFormat="0" applyFill="0" applyBorder="0" applyAlignment="0" applyProtection="0"/>
    <xf numFmtId="0" fontId="20" fillId="0" borderId="0"/>
    <xf numFmtId="0" fontId="20" fillId="9" borderId="1" applyNumberFormat="0" applyFont="0" applyAlignment="0" applyProtection="0"/>
  </cellStyleXfs>
  <cellXfs count="157">
    <xf numFmtId="0" fontId="0" fillId="0" borderId="0" xfId="0"/>
    <xf numFmtId="0" fontId="9" fillId="0" borderId="0" xfId="0" applyFont="1" applyAlignment="1">
      <alignment wrapText="1"/>
    </xf>
    <xf numFmtId="0" fontId="4" fillId="0" borderId="0" xfId="3" applyFont="1" applyFill="1" applyBorder="1" applyAlignment="1" applyProtection="1">
      <alignment wrapText="1"/>
    </xf>
    <xf numFmtId="0" fontId="9" fillId="0" borderId="0" xfId="0" applyFont="1"/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horizontal="right" vertical="center"/>
    </xf>
    <xf numFmtId="164" fontId="9" fillId="3" borderId="0" xfId="6" applyNumberFormat="1" applyFont="1" applyFill="1" applyBorder="1" applyAlignment="1" applyProtection="1">
      <alignment horizontal="right" vertical="center"/>
    </xf>
    <xf numFmtId="164" fontId="9" fillId="3" borderId="0" xfId="6" applyNumberFormat="1" applyFont="1" applyFill="1" applyBorder="1" applyAlignment="1" applyProtection="1">
      <alignment vertical="center"/>
    </xf>
    <xf numFmtId="164" fontId="9" fillId="3" borderId="5" xfId="6" applyNumberFormat="1" applyFont="1" applyFill="1" applyBorder="1" applyAlignment="1" applyProtection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vertical="top" wrapText="1"/>
    </xf>
    <xf numFmtId="3" fontId="9" fillId="4" borderId="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top" wrapText="1"/>
    </xf>
    <xf numFmtId="165" fontId="9" fillId="4" borderId="0" xfId="0" applyNumberFormat="1" applyFont="1" applyFill="1" applyBorder="1" applyAlignment="1">
      <alignment horizontal="right" vertical="center"/>
    </xf>
    <xf numFmtId="165" fontId="9" fillId="4" borderId="0" xfId="6" applyNumberFormat="1" applyFont="1" applyFill="1" applyBorder="1" applyAlignment="1" applyProtection="1">
      <alignment horizontal="right" vertical="center"/>
    </xf>
    <xf numFmtId="165" fontId="9" fillId="4" borderId="5" xfId="6" applyNumberFormat="1" applyFont="1" applyFill="1" applyBorder="1" applyAlignment="1" applyProtection="1">
      <alignment horizontal="right" vertical="center"/>
    </xf>
    <xf numFmtId="164" fontId="9" fillId="4" borderId="0" xfId="6" applyNumberFormat="1" applyFont="1" applyFill="1" applyBorder="1" applyAlignment="1" applyProtection="1">
      <alignment horizontal="right" vertical="center"/>
    </xf>
    <xf numFmtId="164" fontId="9" fillId="4" borderId="0" xfId="6" applyNumberFormat="1" applyFont="1" applyFill="1" applyBorder="1" applyAlignment="1" applyProtection="1">
      <alignment vertical="center"/>
    </xf>
    <xf numFmtId="164" fontId="9" fillId="4" borderId="5" xfId="6" applyNumberFormat="1" applyFont="1" applyFill="1" applyBorder="1" applyAlignment="1" applyProtection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9" fillId="6" borderId="0" xfId="0" applyNumberFormat="1" applyFont="1" applyFill="1" applyBorder="1" applyAlignment="1">
      <alignment horizontal="right" vertical="center"/>
    </xf>
    <xf numFmtId="0" fontId="9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right" vertical="center"/>
    </xf>
    <xf numFmtId="3" fontId="9" fillId="8" borderId="7" xfId="0" applyNumberFormat="1" applyFont="1" applyFill="1" applyBorder="1" applyAlignment="1">
      <alignment horizontal="right" vertical="center"/>
    </xf>
    <xf numFmtId="3" fontId="9" fillId="8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/>
    <xf numFmtId="164" fontId="9" fillId="0" borderId="0" xfId="6" applyNumberFormat="1" applyFont="1" applyFill="1" applyBorder="1" applyAlignment="1" applyProtection="1"/>
    <xf numFmtId="0" fontId="2" fillId="0" borderId="2" xfId="1" applyFill="1" applyAlignment="1" applyProtection="1">
      <alignment horizontal="left"/>
    </xf>
    <xf numFmtId="0" fontId="15" fillId="2" borderId="9" xfId="14" applyFont="1" applyFill="1" applyBorder="1"/>
    <xf numFmtId="0" fontId="15" fillId="2" borderId="10" xfId="14" applyFont="1" applyFill="1" applyBorder="1" applyAlignment="1">
      <alignment horizontal="center" wrapText="1"/>
    </xf>
    <xf numFmtId="0" fontId="15" fillId="2" borderId="11" xfId="14" applyFont="1" applyFill="1" applyBorder="1" applyAlignment="1">
      <alignment horizontal="center" wrapText="1"/>
    </xf>
    <xf numFmtId="0" fontId="10" fillId="3" borderId="4" xfId="14" applyFont="1" applyFill="1" applyBorder="1" applyAlignment="1">
      <alignment vertical="top" wrapText="1"/>
    </xf>
    <xf numFmtId="3" fontId="10" fillId="3" borderId="0" xfId="14" applyNumberFormat="1" applyFont="1" applyFill="1" applyBorder="1" applyAlignment="1">
      <alignment vertical="top"/>
    </xf>
    <xf numFmtId="3" fontId="10" fillId="3" borderId="5" xfId="14" applyNumberFormat="1" applyFont="1" applyFill="1" applyBorder="1" applyAlignment="1">
      <alignment vertical="top"/>
    </xf>
    <xf numFmtId="164" fontId="16" fillId="3" borderId="0" xfId="19" applyNumberFormat="1" applyFont="1" applyFill="1" applyBorder="1" applyAlignment="1" applyProtection="1">
      <alignment vertical="top"/>
    </xf>
    <xf numFmtId="164" fontId="16" fillId="3" borderId="5" xfId="19" applyNumberFormat="1" applyFont="1" applyFill="1" applyBorder="1" applyAlignment="1" applyProtection="1">
      <alignment vertical="top"/>
    </xf>
    <xf numFmtId="164" fontId="10" fillId="3" borderId="0" xfId="14" applyNumberFormat="1" applyFont="1" applyFill="1" applyBorder="1" applyAlignment="1">
      <alignment vertical="top"/>
    </xf>
    <xf numFmtId="164" fontId="10" fillId="3" borderId="5" xfId="14" applyNumberFormat="1" applyFont="1" applyFill="1" applyBorder="1" applyAlignment="1">
      <alignment vertical="top"/>
    </xf>
    <xf numFmtId="0" fontId="10" fillId="3" borderId="4" xfId="14" applyFill="1" applyBorder="1" applyAlignment="1">
      <alignment vertical="top" wrapText="1"/>
    </xf>
    <xf numFmtId="164" fontId="10" fillId="3" borderId="0" xfId="19" applyNumberFormat="1" applyFont="1" applyFill="1" applyBorder="1" applyAlignment="1" applyProtection="1">
      <alignment vertical="top"/>
    </xf>
    <xf numFmtId="164" fontId="10" fillId="3" borderId="5" xfId="19" applyNumberFormat="1" applyFont="1" applyFill="1" applyBorder="1" applyAlignment="1" applyProtection="1">
      <alignment vertical="top"/>
    </xf>
    <xf numFmtId="0" fontId="15" fillId="4" borderId="4" xfId="14" applyFont="1" applyFill="1" applyBorder="1" applyAlignment="1">
      <alignment vertical="top" wrapText="1"/>
    </xf>
    <xf numFmtId="3" fontId="10" fillId="4" borderId="0" xfId="14" applyNumberFormat="1" applyFont="1" applyFill="1" applyBorder="1" applyAlignment="1">
      <alignment vertical="top"/>
    </xf>
    <xf numFmtId="3" fontId="10" fillId="4" borderId="5" xfId="14" applyNumberFormat="1" applyFont="1" applyFill="1" applyBorder="1" applyAlignment="1">
      <alignment vertical="top"/>
    </xf>
    <xf numFmtId="0" fontId="17" fillId="4" borderId="4" xfId="14" applyFont="1" applyFill="1" applyBorder="1" applyAlignment="1">
      <alignment horizontal="left" vertical="top" wrapText="1" indent="3"/>
    </xf>
    <xf numFmtId="164" fontId="16" fillId="4" borderId="0" xfId="19" applyNumberFormat="1" applyFont="1" applyFill="1" applyBorder="1" applyAlignment="1" applyProtection="1">
      <alignment vertical="top"/>
    </xf>
    <xf numFmtId="164" fontId="16" fillId="4" borderId="5" xfId="19" applyNumberFormat="1" applyFont="1" applyFill="1" applyBorder="1" applyAlignment="1" applyProtection="1">
      <alignment vertical="top"/>
    </xf>
    <xf numFmtId="0" fontId="10" fillId="5" borderId="4" xfId="14" applyFill="1" applyBorder="1" applyAlignment="1">
      <alignment vertical="top" wrapText="1"/>
    </xf>
    <xf numFmtId="3" fontId="10" fillId="5" borderId="0" xfId="14" applyNumberFormat="1" applyFont="1" applyFill="1" applyBorder="1" applyAlignment="1">
      <alignment vertical="top"/>
    </xf>
    <xf numFmtId="3" fontId="10" fillId="5" borderId="5" xfId="14" applyNumberFormat="1" applyFont="1" applyFill="1" applyBorder="1" applyAlignment="1">
      <alignment vertical="top"/>
    </xf>
    <xf numFmtId="164" fontId="10" fillId="5" borderId="0" xfId="14" applyNumberFormat="1" applyFont="1" applyFill="1" applyBorder="1" applyAlignment="1">
      <alignment vertical="top"/>
    </xf>
    <xf numFmtId="164" fontId="10" fillId="5" borderId="5" xfId="14" applyNumberFormat="1" applyFont="1" applyFill="1" applyBorder="1" applyAlignment="1">
      <alignment vertical="top"/>
    </xf>
    <xf numFmtId="3" fontId="10" fillId="6" borderId="0" xfId="14" applyNumberFormat="1" applyFont="1" applyFill="1" applyBorder="1" applyAlignment="1">
      <alignment horizontal="right" vertical="top"/>
    </xf>
    <xf numFmtId="3" fontId="10" fillId="6" borderId="5" xfId="14" applyNumberFormat="1" applyFont="1" applyFill="1" applyBorder="1" applyAlignment="1">
      <alignment horizontal="right" vertical="top"/>
    </xf>
    <xf numFmtId="164" fontId="10" fillId="6" borderId="0" xfId="19" applyNumberFormat="1" applyFont="1" applyFill="1" applyBorder="1" applyAlignment="1" applyProtection="1">
      <alignment horizontal="right" vertical="top"/>
    </xf>
    <xf numFmtId="164" fontId="10" fillId="6" borderId="5" xfId="19" applyNumberFormat="1" applyFont="1" applyFill="1" applyBorder="1" applyAlignment="1" applyProtection="1">
      <alignment horizontal="right" vertical="top"/>
    </xf>
    <xf numFmtId="3" fontId="10" fillId="7" borderId="0" xfId="14" applyNumberFormat="1" applyFont="1" applyFill="1" applyBorder="1" applyAlignment="1">
      <alignment horizontal="right" vertical="top"/>
    </xf>
    <xf numFmtId="3" fontId="10" fillId="7" borderId="5" xfId="14" applyNumberFormat="1" applyFont="1" applyFill="1" applyBorder="1" applyAlignment="1">
      <alignment horizontal="right" vertical="top"/>
    </xf>
    <xf numFmtId="164" fontId="10" fillId="7" borderId="0" xfId="19" applyNumberFormat="1" applyFont="1" applyFill="1" applyBorder="1" applyAlignment="1" applyProtection="1">
      <alignment horizontal="right" vertical="top"/>
    </xf>
    <xf numFmtId="164" fontId="10" fillId="7" borderId="5" xfId="19" applyNumberFormat="1" applyFont="1" applyFill="1" applyBorder="1" applyAlignment="1" applyProtection="1">
      <alignment horizontal="right" vertical="top"/>
    </xf>
    <xf numFmtId="0" fontId="10" fillId="8" borderId="4" xfId="14" applyFill="1" applyBorder="1" applyAlignment="1">
      <alignment vertical="top" wrapText="1"/>
    </xf>
    <xf numFmtId="3" fontId="10" fillId="8" borderId="0" xfId="14" applyNumberFormat="1" applyFont="1" applyFill="1" applyBorder="1" applyAlignment="1">
      <alignment horizontal="right" vertical="top"/>
    </xf>
    <xf numFmtId="3" fontId="10" fillId="8" borderId="5" xfId="14" applyNumberFormat="1" applyFont="1" applyFill="1" applyBorder="1" applyAlignment="1">
      <alignment horizontal="right" vertical="top"/>
    </xf>
    <xf numFmtId="0" fontId="10" fillId="8" borderId="4" xfId="14" applyFill="1" applyBorder="1" applyAlignment="1">
      <alignment horizontal="left" vertical="top" wrapText="1" indent="3"/>
    </xf>
    <xf numFmtId="164" fontId="16" fillId="8" borderId="0" xfId="19" applyNumberFormat="1" applyFont="1" applyFill="1" applyBorder="1" applyAlignment="1" applyProtection="1">
      <alignment horizontal="right" vertical="top"/>
    </xf>
    <xf numFmtId="164" fontId="16" fillId="8" borderId="5" xfId="19" applyNumberFormat="1" applyFont="1" applyFill="1" applyBorder="1" applyAlignment="1" applyProtection="1">
      <alignment horizontal="right" vertical="top"/>
    </xf>
    <xf numFmtId="0" fontId="10" fillId="8" borderId="6" xfId="14" applyFill="1" applyBorder="1" applyAlignment="1">
      <alignment horizontal="left" vertical="top" wrapText="1" indent="3"/>
    </xf>
    <xf numFmtId="164" fontId="16" fillId="8" borderId="7" xfId="19" applyNumberFormat="1" applyFont="1" applyFill="1" applyBorder="1" applyAlignment="1" applyProtection="1">
      <alignment horizontal="right" vertical="top"/>
    </xf>
    <xf numFmtId="164" fontId="16" fillId="8" borderId="8" xfId="19" applyNumberFormat="1" applyFont="1" applyFill="1" applyBorder="1" applyAlignment="1" applyProtection="1">
      <alignment horizontal="right" vertical="top"/>
    </xf>
    <xf numFmtId="0" fontId="10" fillId="0" borderId="0" xfId="14" applyFill="1"/>
    <xf numFmtId="0" fontId="10" fillId="0" borderId="0" xfId="14"/>
    <xf numFmtId="0" fontId="3" fillId="0" borderId="2" xfId="1" applyFont="1" applyFill="1" applyAlignment="1" applyProtection="1"/>
    <xf numFmtId="0" fontId="18" fillId="0" borderId="0" xfId="0" applyFont="1"/>
    <xf numFmtId="0" fontId="18" fillId="0" borderId="0" xfId="0" applyFont="1" applyAlignment="1">
      <alignment wrapText="1"/>
    </xf>
    <xf numFmtId="0" fontId="4" fillId="0" borderId="0" xfId="3" applyFont="1" applyFill="1" applyBorder="1" applyAlignment="1" applyProtection="1"/>
    <xf numFmtId="0" fontId="19" fillId="0" borderId="0" xfId="0" applyFont="1" applyAlignment="1">
      <alignment wrapText="1"/>
    </xf>
    <xf numFmtId="0" fontId="20" fillId="0" borderId="0" xfId="3" applyFont="1" applyFill="1" applyBorder="1" applyAlignment="1" applyProtection="1">
      <alignment wrapText="1"/>
    </xf>
    <xf numFmtId="0" fontId="18" fillId="3" borderId="4" xfId="0" applyFont="1" applyFill="1" applyBorder="1" applyAlignment="1">
      <alignment vertical="top" wrapText="1"/>
    </xf>
    <xf numFmtId="3" fontId="18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top" wrapText="1"/>
    </xf>
    <xf numFmtId="164" fontId="18" fillId="3" borderId="0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vertical="center"/>
    </xf>
    <xf numFmtId="164" fontId="18" fillId="3" borderId="5" xfId="0" applyNumberFormat="1" applyFont="1" applyFill="1" applyBorder="1" applyAlignment="1">
      <alignment horizontal="right" vertical="center"/>
    </xf>
    <xf numFmtId="3" fontId="18" fillId="3" borderId="5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vertical="center"/>
    </xf>
    <xf numFmtId="3" fontId="18" fillId="4" borderId="5" xfId="0" applyNumberFormat="1" applyFont="1" applyFill="1" applyBorder="1" applyAlignment="1">
      <alignment horizontal="right" vertical="center"/>
    </xf>
    <xf numFmtId="165" fontId="18" fillId="4" borderId="0" xfId="0" applyNumberFormat="1" applyFont="1" applyFill="1" applyBorder="1" applyAlignment="1">
      <alignment horizontal="right" vertical="center"/>
    </xf>
    <xf numFmtId="165" fontId="18" fillId="4" borderId="0" xfId="0" applyNumberFormat="1" applyFont="1" applyFill="1" applyBorder="1" applyAlignment="1">
      <alignment vertical="center"/>
    </xf>
    <xf numFmtId="164" fontId="18" fillId="4" borderId="0" xfId="0" applyNumberFormat="1" applyFont="1" applyFill="1" applyBorder="1" applyAlignment="1">
      <alignment horizontal="right" vertical="center"/>
    </xf>
    <xf numFmtId="0" fontId="18" fillId="5" borderId="4" xfId="0" applyFont="1" applyFill="1" applyBorder="1" applyAlignment="1">
      <alignment vertical="top" wrapText="1"/>
    </xf>
    <xf numFmtId="3" fontId="18" fillId="5" borderId="0" xfId="0" applyNumberFormat="1" applyFont="1" applyFill="1" applyBorder="1" applyAlignment="1">
      <alignment horizontal="right" vertical="center"/>
    </xf>
    <xf numFmtId="3" fontId="18" fillId="5" borderId="0" xfId="0" applyNumberFormat="1" applyFont="1" applyFill="1" applyBorder="1" applyAlignment="1">
      <alignment vertical="center"/>
    </xf>
    <xf numFmtId="3" fontId="18" fillId="5" borderId="5" xfId="0" applyNumberFormat="1" applyFont="1" applyFill="1" applyBorder="1" applyAlignment="1">
      <alignment horizontal="right" vertical="center"/>
    </xf>
    <xf numFmtId="0" fontId="18" fillId="5" borderId="0" xfId="0" applyFont="1" applyFill="1" applyBorder="1" applyAlignment="1">
      <alignment vertical="top" wrapText="1"/>
    </xf>
    <xf numFmtId="164" fontId="18" fillId="5" borderId="0" xfId="0" applyNumberFormat="1" applyFont="1" applyFill="1" applyBorder="1" applyAlignment="1">
      <alignment horizontal="right" vertical="center"/>
    </xf>
    <xf numFmtId="164" fontId="18" fillId="5" borderId="0" xfId="0" applyNumberFormat="1" applyFont="1" applyFill="1" applyBorder="1" applyAlignment="1">
      <alignment vertical="center"/>
    </xf>
    <xf numFmtId="164" fontId="18" fillId="5" borderId="5" xfId="0" applyNumberFormat="1" applyFont="1" applyFill="1" applyBorder="1" applyAlignment="1">
      <alignment horizontal="right" vertical="center"/>
    </xf>
    <xf numFmtId="0" fontId="18" fillId="6" borderId="4" xfId="0" applyFont="1" applyFill="1" applyBorder="1" applyAlignment="1">
      <alignment vertical="top" wrapText="1"/>
    </xf>
    <xf numFmtId="0" fontId="18" fillId="6" borderId="0" xfId="0" applyFont="1" applyFill="1" applyBorder="1" applyAlignment="1">
      <alignment vertical="top" wrapText="1"/>
    </xf>
    <xf numFmtId="3" fontId="18" fillId="6" borderId="0" xfId="0" applyNumberFormat="1" applyFont="1" applyFill="1" applyBorder="1" applyAlignment="1">
      <alignment horizontal="right" vertical="center"/>
    </xf>
    <xf numFmtId="3" fontId="18" fillId="6" borderId="0" xfId="0" applyNumberFormat="1" applyFont="1" applyFill="1" applyBorder="1" applyAlignment="1">
      <alignment vertical="center"/>
    </xf>
    <xf numFmtId="3" fontId="18" fillId="6" borderId="5" xfId="0" applyNumberFormat="1" applyFont="1" applyFill="1" applyBorder="1" applyAlignment="1">
      <alignment vertical="center"/>
    </xf>
    <xf numFmtId="164" fontId="9" fillId="6" borderId="0" xfId="6" applyNumberFormat="1" applyFont="1" applyFill="1" applyBorder="1" applyAlignment="1" applyProtection="1">
      <alignment horizontal="right" vertical="center"/>
    </xf>
    <xf numFmtId="164" fontId="9" fillId="6" borderId="5" xfId="6" applyNumberFormat="1" applyFont="1" applyFill="1" applyBorder="1" applyAlignment="1" applyProtection="1">
      <alignment horizontal="right" vertical="center"/>
    </xf>
    <xf numFmtId="3" fontId="18" fillId="6" borderId="5" xfId="0" applyNumberFormat="1" applyFont="1" applyFill="1" applyBorder="1" applyAlignment="1">
      <alignment horizontal="right" vertical="center"/>
    </xf>
    <xf numFmtId="164" fontId="9" fillId="6" borderId="0" xfId="6" applyNumberFormat="1" applyFont="1" applyFill="1" applyBorder="1" applyAlignment="1" applyProtection="1">
      <alignment vertical="center"/>
    </xf>
    <xf numFmtId="3" fontId="18" fillId="7" borderId="0" xfId="0" applyNumberFormat="1" applyFont="1" applyFill="1" applyBorder="1" applyAlignment="1">
      <alignment horizontal="right" vertical="center"/>
    </xf>
    <xf numFmtId="3" fontId="18" fillId="7" borderId="0" xfId="0" applyNumberFormat="1" applyFont="1" applyFill="1" applyBorder="1" applyAlignment="1">
      <alignment vertical="center"/>
    </xf>
    <xf numFmtId="3" fontId="18" fillId="7" borderId="5" xfId="0" applyNumberFormat="1" applyFont="1" applyFill="1" applyBorder="1" applyAlignment="1">
      <alignment horizontal="right" vertical="center"/>
    </xf>
    <xf numFmtId="164" fontId="9" fillId="7" borderId="0" xfId="6" applyNumberFormat="1" applyFont="1" applyFill="1" applyBorder="1" applyAlignment="1" applyProtection="1">
      <alignment vertical="center"/>
    </xf>
    <xf numFmtId="164" fontId="9" fillId="7" borderId="0" xfId="6" applyNumberFormat="1" applyFont="1" applyFill="1" applyBorder="1" applyAlignment="1" applyProtection="1">
      <alignment horizontal="right" vertical="center"/>
    </xf>
    <xf numFmtId="164" fontId="9" fillId="7" borderId="5" xfId="6" applyNumberFormat="1" applyFont="1" applyFill="1" applyBorder="1" applyAlignment="1" applyProtection="1">
      <alignment horizontal="right" vertical="center"/>
    </xf>
    <xf numFmtId="0" fontId="18" fillId="8" borderId="6" xfId="0" applyFont="1" applyFill="1" applyBorder="1" applyAlignment="1">
      <alignment vertical="top" wrapText="1"/>
    </xf>
    <xf numFmtId="0" fontId="18" fillId="8" borderId="7" xfId="0" applyFont="1" applyFill="1" applyBorder="1" applyAlignment="1">
      <alignment vertical="top" wrapText="1"/>
    </xf>
    <xf numFmtId="3" fontId="18" fillId="8" borderId="7" xfId="0" applyNumberFormat="1" applyFont="1" applyFill="1" applyBorder="1" applyAlignment="1">
      <alignment horizontal="right" vertical="center"/>
    </xf>
    <xf numFmtId="3" fontId="18" fillId="8" borderId="7" xfId="0" applyNumberFormat="1" applyFont="1" applyFill="1" applyBorder="1" applyAlignment="1">
      <alignment vertical="center"/>
    </xf>
    <xf numFmtId="3" fontId="18" fillId="8" borderId="8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18" fillId="0" borderId="0" xfId="0" applyFont="1" applyFill="1" applyBorder="1" applyAlignment="1">
      <alignment vertical="top"/>
    </xf>
    <xf numFmtId="0" fontId="18" fillId="0" borderId="0" xfId="0" applyFont="1" applyFill="1" applyAlignment="1"/>
    <xf numFmtId="0" fontId="18" fillId="0" borderId="0" xfId="0" applyFont="1" applyAlignment="1"/>
    <xf numFmtId="0" fontId="18" fillId="0" borderId="0" xfId="0" applyFont="1" applyFill="1" applyAlignment="1">
      <alignment horizontal="left"/>
    </xf>
    <xf numFmtId="166" fontId="18" fillId="0" borderId="0" xfId="0" applyNumberFormat="1" applyFont="1"/>
    <xf numFmtId="164" fontId="18" fillId="0" borderId="0" xfId="6" applyNumberFormat="1" applyFont="1" applyFill="1" applyBorder="1" applyAlignment="1" applyProtection="1">
      <alignment horizontal="left"/>
    </xf>
    <xf numFmtId="0" fontId="9" fillId="4" borderId="4" xfId="0" applyFont="1" applyFill="1" applyBorder="1" applyAlignment="1">
      <alignment horizontal="left" vertical="top" wrapText="1" indent="3"/>
    </xf>
    <xf numFmtId="0" fontId="20" fillId="0" borderId="0" xfId="26"/>
    <xf numFmtId="0" fontId="22" fillId="0" borderId="0" xfId="26" applyFont="1" applyFill="1" applyBorder="1" applyAlignment="1">
      <alignment vertical="center"/>
    </xf>
    <xf numFmtId="0" fontId="22" fillId="0" borderId="0" xfId="26" applyFont="1" applyFill="1" applyBorder="1" applyAlignment="1">
      <alignment vertical="center" wrapText="1"/>
    </xf>
    <xf numFmtId="0" fontId="23" fillId="0" borderId="0" xfId="26" applyFont="1" applyFill="1" applyBorder="1" applyAlignment="1"/>
    <xf numFmtId="3" fontId="23" fillId="0" borderId="0" xfId="26" applyNumberFormat="1" applyFont="1" applyFill="1" applyBorder="1" applyAlignment="1"/>
    <xf numFmtId="0" fontId="20" fillId="0" borderId="0" xfId="26" applyFont="1"/>
    <xf numFmtId="0" fontId="25" fillId="0" borderId="0" xfId="26" applyFont="1" applyAlignment="1">
      <alignment vertical="center" wrapText="1"/>
    </xf>
    <xf numFmtId="0" fontId="25" fillId="0" borderId="0" xfId="26" applyFont="1" applyAlignment="1">
      <alignment wrapText="1"/>
    </xf>
    <xf numFmtId="3" fontId="20" fillId="0" borderId="0" xfId="26" applyNumberFormat="1"/>
    <xf numFmtId="1" fontId="20" fillId="0" borderId="0" xfId="26" applyNumberFormat="1"/>
    <xf numFmtId="3" fontId="9" fillId="11" borderId="13" xfId="26" applyNumberFormat="1" applyFont="1" applyFill="1" applyBorder="1"/>
    <xf numFmtId="165" fontId="9" fillId="11" borderId="13" xfId="26" applyNumberFormat="1" applyFont="1" applyFill="1" applyBorder="1" applyAlignment="1">
      <alignment horizontal="center"/>
    </xf>
    <xf numFmtId="3" fontId="9" fillId="0" borderId="13" xfId="26" applyNumberFormat="1" applyFont="1" applyBorder="1"/>
    <xf numFmtId="165" fontId="9" fillId="0" borderId="13" xfId="26" applyNumberFormat="1" applyFont="1" applyBorder="1" applyAlignment="1">
      <alignment horizontal="center"/>
    </xf>
    <xf numFmtId="0" fontId="20" fillId="0" borderId="0" xfId="26" applyBorder="1"/>
    <xf numFmtId="3" fontId="20" fillId="0" borderId="0" xfId="26" applyNumberFormat="1" applyBorder="1"/>
    <xf numFmtId="0" fontId="18" fillId="6" borderId="4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left" vertical="top" wrapText="1"/>
    </xf>
    <xf numFmtId="0" fontId="10" fillId="7" borderId="4" xfId="14" applyFill="1" applyBorder="1" applyAlignment="1">
      <alignment vertical="top" wrapText="1"/>
    </xf>
    <xf numFmtId="0" fontId="10" fillId="3" borderId="4" xfId="14" applyFont="1" applyFill="1" applyBorder="1" applyAlignment="1">
      <alignment vertical="top" wrapText="1"/>
    </xf>
    <xf numFmtId="0" fontId="10" fillId="6" borderId="4" xfId="14" applyFont="1" applyFill="1" applyBorder="1" applyAlignment="1">
      <alignment vertical="top" wrapText="1"/>
    </xf>
    <xf numFmtId="0" fontId="10" fillId="6" borderId="4" xfId="14" applyFill="1" applyBorder="1" applyAlignment="1">
      <alignment vertical="top" wrapText="1"/>
    </xf>
    <xf numFmtId="0" fontId="21" fillId="0" borderId="0" xfId="25" applyAlignment="1">
      <alignment horizontal="center" wrapText="1"/>
    </xf>
    <xf numFmtId="0" fontId="20" fillId="0" borderId="0" xfId="27" applyFont="1" applyFill="1" applyBorder="1" applyAlignment="1">
      <alignment wrapText="1"/>
    </xf>
    <xf numFmtId="0" fontId="0" fillId="0" borderId="0" xfId="27" applyFont="1" applyFill="1" applyBorder="1" applyAlignment="1">
      <alignment wrapText="1"/>
    </xf>
    <xf numFmtId="0" fontId="25" fillId="10" borderId="12" xfId="26" applyFont="1" applyFill="1" applyBorder="1" applyAlignment="1">
      <alignment vertical="center" wrapText="1"/>
    </xf>
  </cellXfs>
  <cellStyles count="28">
    <cellStyle name="Excel Built-in Heading 1" xfId="1"/>
    <cellStyle name="Excel Built-in Heading 1 1" xfId="2"/>
    <cellStyle name="Excel Built-in Hyperlink" xfId="3"/>
    <cellStyle name="Excel Built-in Hyperlink 1" xfId="4"/>
    <cellStyle name="Excel Built-in Note" xfId="5"/>
    <cellStyle name="Excel Built-in Percent" xfId="6"/>
    <cellStyle name="Excel Built-in Percent 1" xfId="7"/>
    <cellStyle name="Excel Built-in Title" xfId="8"/>
    <cellStyle name="Heading" xfId="9"/>
    <cellStyle name="Heading 1" xfId="10"/>
    <cellStyle name="Heading1" xfId="11"/>
    <cellStyle name="Heading1 1" xfId="12"/>
    <cellStyle name="Normal" xfId="0" builtinId="0" customBuiltin="1"/>
    <cellStyle name="Normal 2" xfId="13"/>
    <cellStyle name="Normal 3" xfId="14"/>
    <cellStyle name="Normal 3 2" xfId="15"/>
    <cellStyle name="Normal 4" xfId="16"/>
    <cellStyle name="Normal 5" xfId="26"/>
    <cellStyle name="Notas 2" xfId="17"/>
    <cellStyle name="Notas 2 2" xfId="18"/>
    <cellStyle name="Notas 3" xfId="27"/>
    <cellStyle name="Porcentual 2" xfId="19"/>
    <cellStyle name="Porcentual 2 2" xfId="20"/>
    <cellStyle name="Result" xfId="21"/>
    <cellStyle name="Result 1" xfId="22"/>
    <cellStyle name="Result2" xfId="23"/>
    <cellStyle name="Result2 1" xfId="24"/>
    <cellStyle name="Título" xfId="25" builtinId="15"/>
  </cellStyles>
  <dxfs count="7"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border outline="0">
        <bottom style="thick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Población nacida en México residente en Estados Unidos por año de captación</a:t>
            </a:r>
          </a:p>
        </c:rich>
      </c:tx>
      <c:layout>
        <c:manualLayout>
          <c:xMode val="edge"/>
          <c:yMode val="edge"/>
          <c:x val="0.16309026302703394"/>
          <c:y val="1.77800713600018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4124639999399"/>
          <c:y val="0.12701501711020299"/>
          <c:w val="0.8497861497400595"/>
          <c:h val="0.71902771378678465"/>
        </c:manualLayout>
      </c:layout>
      <c:scatterChart>
        <c:scatterStyle val="smoothMarker"/>
        <c:ser>
          <c:idx val="0"/>
          <c:order val="0"/>
          <c:tx>
            <c:strRef>
              <c:f>'Mexicanos en EU'!$B$1</c:f>
              <c:strCache>
                <c:ptCount val="1"/>
                <c:pt idx="0">
                  <c:v>Habitantes en EU nacidos en México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'Mexicanos en EU'!$A$2:$A$25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xVal>
          <c:yVal>
            <c:numRef>
              <c:f>'Mexicanos en EU'!$B$2:$B$25</c:f>
              <c:numCache>
                <c:formatCode>#,##0</c:formatCode>
                <c:ptCount val="24"/>
                <c:pt idx="0">
                  <c:v>6485252.6900000162</c:v>
                </c:pt>
                <c:pt idx="1">
                  <c:v>6960894.9399999892</c:v>
                </c:pt>
                <c:pt idx="2">
                  <c:v>6894787.7999999803</c:v>
                </c:pt>
                <c:pt idx="3">
                  <c:v>7298244.2499999693</c:v>
                </c:pt>
                <c:pt idx="4">
                  <c:v>7382352.2999999821</c:v>
                </c:pt>
                <c:pt idx="5">
                  <c:v>7429126.5499999821</c:v>
                </c:pt>
                <c:pt idx="6">
                  <c:v>8072288.0800000001</c:v>
                </c:pt>
                <c:pt idx="7">
                  <c:v>8494016</c:v>
                </c:pt>
                <c:pt idx="8">
                  <c:v>9900414</c:v>
                </c:pt>
                <c:pt idx="9">
                  <c:v>10237189</c:v>
                </c:pt>
                <c:pt idx="10">
                  <c:v>10739692</c:v>
                </c:pt>
                <c:pt idx="11">
                  <c:v>11026774</c:v>
                </c:pt>
                <c:pt idx="12">
                  <c:v>11132120.800000001</c:v>
                </c:pt>
                <c:pt idx="13">
                  <c:v>11811731.77</c:v>
                </c:pt>
                <c:pt idx="14">
                  <c:v>11845293.67</c:v>
                </c:pt>
                <c:pt idx="15">
                  <c:v>11869486.75</c:v>
                </c:pt>
                <c:pt idx="16">
                  <c:v>11872688.85</c:v>
                </c:pt>
                <c:pt idx="17">
                  <c:v>11644423</c:v>
                </c:pt>
                <c:pt idx="18">
                  <c:v>11877703</c:v>
                </c:pt>
                <c:pt idx="19">
                  <c:v>11778922</c:v>
                </c:pt>
                <c:pt idx="20">
                  <c:v>11458134</c:v>
                </c:pt>
                <c:pt idx="21">
                  <c:v>12211129</c:v>
                </c:pt>
                <c:pt idx="22">
                  <c:v>12006942</c:v>
                </c:pt>
                <c:pt idx="23">
                  <c:v>12181388</c:v>
                </c:pt>
              </c:numCache>
            </c:numRef>
          </c:yVal>
          <c:smooth val="1"/>
        </c:ser>
        <c:axId val="68086016"/>
        <c:axId val="68091904"/>
      </c:scatterChart>
      <c:valAx>
        <c:axId val="68086016"/>
        <c:scaling>
          <c:orientation val="minMax"/>
          <c:max val="2017"/>
          <c:min val="1994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8091904"/>
        <c:crosses val="autoZero"/>
        <c:crossBetween val="midCat"/>
        <c:majorUnit val="1"/>
      </c:valAx>
      <c:valAx>
        <c:axId val="68091904"/>
        <c:scaling>
          <c:orientation val="minMax"/>
          <c:max val="14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8086016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1.001431489592667E-2"/>
                <c:y val="0.1305311849643702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Flujo anual estimado</a:t>
            </a:r>
            <a:br>
              <a:rPr lang="es-MX"/>
            </a:br>
            <a:r>
              <a:rPr lang="es-MX"/>
              <a:t>México a Estados Unidos</a:t>
            </a:r>
          </a:p>
        </c:rich>
      </c:tx>
      <c:layout>
        <c:manualLayout>
          <c:xMode val="edge"/>
          <c:yMode val="edge"/>
          <c:x val="0.40675910504929058"/>
          <c:y val="1.25223613595706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64723856364426"/>
          <c:y val="0.12173347392051252"/>
          <c:w val="0.85481982913796828"/>
          <c:h val="0.73502434765849356"/>
        </c:manualLayout>
      </c:layout>
      <c:scatterChart>
        <c:scatterStyle val="smoothMarker"/>
        <c:ser>
          <c:idx val="0"/>
          <c:order val="0"/>
          <c:tx>
            <c:strRef>
              <c:f>Flujo!$B$1</c:f>
              <c:strCache>
                <c:ptCount val="1"/>
                <c:pt idx="0">
                  <c:v>Flujo anual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Flujo!$A$2:$A$25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xVal>
          <c:yVal>
            <c:numRef>
              <c:f>Flujo!$B$2:$B$25</c:f>
              <c:numCache>
                <c:formatCode>#,##0</c:formatCode>
                <c:ptCount val="24"/>
                <c:pt idx="0">
                  <c:v>337796.16</c:v>
                </c:pt>
                <c:pt idx="1">
                  <c:v>332085.15428571432</c:v>
                </c:pt>
                <c:pt idx="2">
                  <c:v>308363.03999999998</c:v>
                </c:pt>
                <c:pt idx="3">
                  <c:v>297545.45333333331</c:v>
                </c:pt>
                <c:pt idx="4">
                  <c:v>294086.71999999997</c:v>
                </c:pt>
                <c:pt idx="5">
                  <c:v>288229.09333333332</c:v>
                </c:pt>
                <c:pt idx="6">
                  <c:v>354257.76</c:v>
                </c:pt>
                <c:pt idx="7">
                  <c:v>404343.88571428589</c:v>
                </c:pt>
                <c:pt idx="8">
                  <c:v>472895.68640000001</c:v>
                </c:pt>
                <c:pt idx="9">
                  <c:v>534095.42857142852</c:v>
                </c:pt>
                <c:pt idx="10">
                  <c:v>548921.43999999994</c:v>
                </c:pt>
                <c:pt idx="11">
                  <c:v>546659.39428571425</c:v>
                </c:pt>
                <c:pt idx="12">
                  <c:v>525788.35199999844</c:v>
                </c:pt>
                <c:pt idx="13">
                  <c:v>424291.71619047626</c:v>
                </c:pt>
                <c:pt idx="14">
                  <c:v>404718.75200000004</c:v>
                </c:pt>
                <c:pt idx="15">
                  <c:v>348062.85714285716</c:v>
                </c:pt>
                <c:pt idx="16">
                  <c:v>317214.71999999997</c:v>
                </c:pt>
                <c:pt idx="17">
                  <c:v>217015.42857142858</c:v>
                </c:pt>
                <c:pt idx="18">
                  <c:v>201173.92</c:v>
                </c:pt>
                <c:pt idx="19">
                  <c:v>158592.19047619047</c:v>
                </c:pt>
                <c:pt idx="20">
                  <c:v>161378.72</c:v>
                </c:pt>
                <c:pt idx="21">
                  <c:v>182915.04761904763</c:v>
                </c:pt>
                <c:pt idx="22">
                  <c:v>158649.92000000001</c:v>
                </c:pt>
                <c:pt idx="23">
                  <c:v>159746.85714285713</c:v>
                </c:pt>
              </c:numCache>
            </c:numRef>
          </c:yVal>
          <c:smooth val="1"/>
        </c:ser>
        <c:axId val="66752512"/>
        <c:axId val="66754048"/>
      </c:scatterChart>
      <c:valAx>
        <c:axId val="66752512"/>
        <c:scaling>
          <c:orientation val="minMax"/>
          <c:max val="2017"/>
          <c:min val="1994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6754048"/>
        <c:crosses val="autoZero"/>
        <c:crossBetween val="midCat"/>
        <c:majorUnit val="1"/>
      </c:valAx>
      <c:valAx>
        <c:axId val="667540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675251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8.760964573888478E-3"/>
                <c:y val="0.1073347603289402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22" r="0.75000000000000322" t="1" header="0" footer="0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151ACE8-4446-47AD-A1B8-F7FC6BE21768}" type="doc">
      <dgm:prSet loTypeId="urn:microsoft.com/office/officeart/2005/8/layout/chevron2" loCatId="list" qsTypeId="urn:microsoft.com/office/officeart/2005/8/quickstyle/simple1" qsCatId="simple" csTypeId="urn:microsoft.com/office/officeart/2005/8/colors/colorful4" csCatId="colorful" phldr="1"/>
      <dgm:spPr/>
      <dgm:t>
        <a:bodyPr/>
        <a:lstStyle/>
        <a:p>
          <a:endParaRPr lang="es-MX"/>
        </a:p>
      </dgm:t>
    </dgm:pt>
    <dgm:pt modelId="{72965452-AB89-450C-83CD-1F1B04E1DAA5}">
      <dgm:prSet phldrT="[Texto]"/>
      <dgm:spPr/>
      <dgm:t>
        <a:bodyPr/>
        <a:lstStyle/>
        <a:p>
          <a:r>
            <a:rPr lang="es-MX"/>
            <a:t>100%</a:t>
          </a:r>
        </a:p>
      </dgm:t>
    </dgm:pt>
    <dgm:pt modelId="{C6EC74BD-01C6-4E18-AB0A-8F9955F0400F}" type="parTrans" cxnId="{E002CCB3-7521-4607-AEA4-286E178C21BA}">
      <dgm:prSet/>
      <dgm:spPr/>
      <dgm:t>
        <a:bodyPr/>
        <a:lstStyle/>
        <a:p>
          <a:endParaRPr lang="es-MX"/>
        </a:p>
      </dgm:t>
    </dgm:pt>
    <dgm:pt modelId="{C906C6AF-DC34-40C0-9CE6-6C05CC377478}" type="sibTrans" cxnId="{E002CCB3-7521-4607-AEA4-286E178C21BA}">
      <dgm:prSet/>
      <dgm:spPr/>
      <dgm:t>
        <a:bodyPr/>
        <a:lstStyle/>
        <a:p>
          <a:endParaRPr lang="es-MX"/>
        </a:p>
      </dgm:t>
    </dgm:pt>
    <dgm:pt modelId="{EE2BAAEC-F7A4-4555-9BF5-A722DB69D509}">
      <dgm:prSet phldrT="[Texto]"/>
      <dgm:spPr>
        <a:noFill/>
      </dgm:spPr>
      <dgm:t>
        <a:bodyPr/>
        <a:lstStyle/>
        <a:p>
          <a:r>
            <a:rPr lang="es-MX"/>
            <a:t>Población total de EE.UU.</a:t>
          </a:r>
          <a:br>
            <a:rPr lang="es-MX"/>
          </a:br>
          <a:r>
            <a:rPr lang="es-MX"/>
            <a:t>320.37 millones.</a:t>
          </a:r>
        </a:p>
      </dgm:t>
    </dgm:pt>
    <dgm:pt modelId="{46D88B62-1E87-48E1-932E-068579C738CD}" type="parTrans" cxnId="{3B54EE8F-FC20-491A-85E6-E19A3D27158C}">
      <dgm:prSet/>
      <dgm:spPr/>
      <dgm:t>
        <a:bodyPr/>
        <a:lstStyle/>
        <a:p>
          <a:endParaRPr lang="es-MX"/>
        </a:p>
      </dgm:t>
    </dgm:pt>
    <dgm:pt modelId="{CC128BB3-EBE7-496F-A4EB-847F59D510E0}" type="sibTrans" cxnId="{3B54EE8F-FC20-491A-85E6-E19A3D27158C}">
      <dgm:prSet/>
      <dgm:spPr/>
      <dgm:t>
        <a:bodyPr/>
        <a:lstStyle/>
        <a:p>
          <a:endParaRPr lang="es-MX"/>
        </a:p>
      </dgm:t>
    </dgm:pt>
    <dgm:pt modelId="{15FAAB5C-857D-4686-BB68-AA5157B98614}">
      <dgm:prSet phldrT="[Texto]"/>
      <dgm:spPr/>
      <dgm:t>
        <a:bodyPr/>
        <a:lstStyle/>
        <a:p>
          <a:r>
            <a:rPr lang="es-MX"/>
            <a:t>11.3%</a:t>
          </a:r>
        </a:p>
      </dgm:t>
    </dgm:pt>
    <dgm:pt modelId="{30BC321B-3355-4B49-A3A1-C569508EB3CA}" type="parTrans" cxnId="{F4FCDBB0-D230-4146-A406-8CEC66D43307}">
      <dgm:prSet/>
      <dgm:spPr/>
      <dgm:t>
        <a:bodyPr/>
        <a:lstStyle/>
        <a:p>
          <a:endParaRPr lang="es-MX"/>
        </a:p>
      </dgm:t>
    </dgm:pt>
    <dgm:pt modelId="{231C2CD1-F060-4F18-B865-490EB14AB625}" type="sibTrans" cxnId="{F4FCDBB0-D230-4146-A406-8CEC66D43307}">
      <dgm:prSet/>
      <dgm:spPr/>
      <dgm:t>
        <a:bodyPr/>
        <a:lstStyle/>
        <a:p>
          <a:endParaRPr lang="es-MX"/>
        </a:p>
      </dgm:t>
    </dgm:pt>
    <dgm:pt modelId="{A1C979FC-CA85-4DBF-9EA4-384EAF54204C}">
      <dgm:prSet phldrT="[Texto]"/>
      <dgm:spPr>
        <a:noFill/>
      </dgm:spPr>
      <dgm:t>
        <a:bodyPr/>
        <a:lstStyle/>
        <a:p>
          <a:r>
            <a:rPr lang="es-MX"/>
            <a:t>Población de origen mexicano que vive en EE.UU.</a:t>
          </a:r>
          <a:br>
            <a:rPr lang="es-MX"/>
          </a:br>
          <a:r>
            <a:rPr lang="es-MX"/>
            <a:t>36.18 millones.</a:t>
          </a:r>
        </a:p>
      </dgm:t>
    </dgm:pt>
    <dgm:pt modelId="{AF35D2FD-8A22-49E4-9574-FF9AB8D338F5}" type="parTrans" cxnId="{A7226FF9-DDAE-42AA-80E9-182A577A7342}">
      <dgm:prSet/>
      <dgm:spPr/>
      <dgm:t>
        <a:bodyPr/>
        <a:lstStyle/>
        <a:p>
          <a:endParaRPr lang="es-MX"/>
        </a:p>
      </dgm:t>
    </dgm:pt>
    <dgm:pt modelId="{E53E6EDE-3E71-4E04-A7C0-D32087E6B6CF}" type="sibTrans" cxnId="{A7226FF9-DDAE-42AA-80E9-182A577A7342}">
      <dgm:prSet/>
      <dgm:spPr/>
      <dgm:t>
        <a:bodyPr/>
        <a:lstStyle/>
        <a:p>
          <a:endParaRPr lang="es-MX"/>
        </a:p>
      </dgm:t>
    </dgm:pt>
    <dgm:pt modelId="{6D37DA5B-970B-411B-BB95-B8CFB84A5441}">
      <dgm:prSet phldrT="[Texto]"/>
      <dgm:spPr/>
      <dgm:t>
        <a:bodyPr/>
        <a:lstStyle/>
        <a:p>
          <a:r>
            <a:rPr lang="es-MX"/>
            <a:t>33.7%</a:t>
          </a:r>
        </a:p>
      </dgm:t>
    </dgm:pt>
    <dgm:pt modelId="{FE47049D-AA0A-40AF-B868-F6CA6A24A3A1}" type="parTrans" cxnId="{5D81961D-3694-4424-ADE7-78C7673BD86D}">
      <dgm:prSet/>
      <dgm:spPr/>
      <dgm:t>
        <a:bodyPr/>
        <a:lstStyle/>
        <a:p>
          <a:endParaRPr lang="es-MX"/>
        </a:p>
      </dgm:t>
    </dgm:pt>
    <dgm:pt modelId="{9A95430C-786A-4A3A-9150-74646DE78A00}" type="sibTrans" cxnId="{5D81961D-3694-4424-ADE7-78C7673BD86D}">
      <dgm:prSet/>
      <dgm:spPr/>
      <dgm:t>
        <a:bodyPr/>
        <a:lstStyle/>
        <a:p>
          <a:endParaRPr lang="es-MX"/>
        </a:p>
      </dgm:t>
    </dgm:pt>
    <dgm:pt modelId="{60141284-3007-4359-BAFB-522A8AF971D4}">
      <dgm:prSet phldrT="[Texto]"/>
      <dgm:spPr>
        <a:noFill/>
      </dgm:spPr>
      <dgm:t>
        <a:bodyPr/>
        <a:lstStyle/>
        <a:p>
          <a:r>
            <a:rPr lang="es-MX"/>
            <a:t>Migrantes nacidos en México que viven en EE.UU.</a:t>
          </a:r>
          <a:br>
            <a:rPr lang="es-MX"/>
          </a:br>
          <a:r>
            <a:rPr lang="es-MX"/>
            <a:t>12.18 millones.</a:t>
          </a:r>
        </a:p>
      </dgm:t>
    </dgm:pt>
    <dgm:pt modelId="{D5DFFB22-0592-428B-B54C-40D3201EBEBC}" type="parTrans" cxnId="{6CC03D0D-CCE6-4226-802A-938A9CA878AE}">
      <dgm:prSet/>
      <dgm:spPr/>
      <dgm:t>
        <a:bodyPr/>
        <a:lstStyle/>
        <a:p>
          <a:endParaRPr lang="es-MX"/>
        </a:p>
      </dgm:t>
    </dgm:pt>
    <dgm:pt modelId="{2CE336C1-1728-4579-B0AA-45F53C8D34D0}" type="sibTrans" cxnId="{6CC03D0D-CCE6-4226-802A-938A9CA878AE}">
      <dgm:prSet/>
      <dgm:spPr/>
      <dgm:t>
        <a:bodyPr/>
        <a:lstStyle/>
        <a:p>
          <a:endParaRPr lang="es-MX"/>
        </a:p>
      </dgm:t>
    </dgm:pt>
    <dgm:pt modelId="{261825DE-4617-4514-92F2-99EF4A5FD5E3}">
      <dgm:prSet phldrT="[Texto]"/>
      <dgm:spPr/>
      <dgm:t>
        <a:bodyPr/>
        <a:lstStyle/>
        <a:p>
          <a:r>
            <a:rPr lang="es-MX"/>
            <a:t>8.3%</a:t>
          </a:r>
        </a:p>
      </dgm:t>
    </dgm:pt>
    <dgm:pt modelId="{9DD94E58-45D3-49EE-8577-893EA5E508FE}" type="parTrans" cxnId="{C367E980-1F1F-410B-82A5-339B0C8D48B9}">
      <dgm:prSet/>
      <dgm:spPr/>
      <dgm:t>
        <a:bodyPr/>
        <a:lstStyle/>
        <a:p>
          <a:endParaRPr lang="es-MX"/>
        </a:p>
      </dgm:t>
    </dgm:pt>
    <dgm:pt modelId="{3D6BB0E8-F824-4DA7-85AA-C87F9C1EA1E8}" type="sibTrans" cxnId="{C367E980-1F1F-410B-82A5-339B0C8D48B9}">
      <dgm:prSet/>
      <dgm:spPr/>
      <dgm:t>
        <a:bodyPr/>
        <a:lstStyle/>
        <a:p>
          <a:endParaRPr lang="es-MX"/>
        </a:p>
      </dgm:t>
    </dgm:pt>
    <dgm:pt modelId="{AB9EF3DE-0A12-4F03-A6D5-22CC43FCB375}">
      <dgm:prSet phldrT="[Texto]"/>
      <dgm:spPr>
        <a:noFill/>
      </dgm:spPr>
      <dgm:t>
        <a:bodyPr/>
        <a:lstStyle/>
        <a:p>
          <a:r>
            <a:rPr lang="es-MX"/>
            <a:t>Migrantes nacidos en Guanajuato que viven en EE.UU.		1 millón de personas.</a:t>
          </a:r>
        </a:p>
      </dgm:t>
    </dgm:pt>
    <dgm:pt modelId="{EFC5809D-39ED-4441-828D-09B0D2CAE803}" type="parTrans" cxnId="{122598B9-34BE-450F-8FCC-C51EEC81308E}">
      <dgm:prSet/>
      <dgm:spPr/>
      <dgm:t>
        <a:bodyPr/>
        <a:lstStyle/>
        <a:p>
          <a:endParaRPr lang="es-MX"/>
        </a:p>
      </dgm:t>
    </dgm:pt>
    <dgm:pt modelId="{9C89212E-2355-469C-960C-C040268B03D0}" type="sibTrans" cxnId="{122598B9-34BE-450F-8FCC-C51EEC81308E}">
      <dgm:prSet/>
      <dgm:spPr/>
      <dgm:t>
        <a:bodyPr/>
        <a:lstStyle/>
        <a:p>
          <a:endParaRPr lang="es-MX"/>
        </a:p>
      </dgm:t>
    </dgm:pt>
    <dgm:pt modelId="{EC1D3CF0-DB21-4DE5-98B2-5DB88DB24169}" type="pres">
      <dgm:prSet presAssocID="{D151ACE8-4446-47AD-A1B8-F7FC6BE21768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22D48022-4C65-4C4E-BB40-979DCD86F9D2}" type="pres">
      <dgm:prSet presAssocID="{72965452-AB89-450C-83CD-1F1B04E1DAA5}" presName="composite" presStyleCnt="0"/>
      <dgm:spPr/>
    </dgm:pt>
    <dgm:pt modelId="{DC314F87-B712-40CF-BBF7-0AC7342F3FFA}" type="pres">
      <dgm:prSet presAssocID="{72965452-AB89-450C-83CD-1F1B04E1DAA5}" presName="parentText" presStyleLbl="align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742A6534-D666-4D27-B1D6-B49DF2175882}" type="pres">
      <dgm:prSet presAssocID="{72965452-AB89-450C-83CD-1F1B04E1DAA5}" presName="descendantText" presStyleLbl="alignAcc1" presStyleIdx="0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3D018A32-D009-41FA-BDB6-B8F1218F98FD}" type="pres">
      <dgm:prSet presAssocID="{C906C6AF-DC34-40C0-9CE6-6C05CC377478}" presName="sp" presStyleCnt="0"/>
      <dgm:spPr/>
    </dgm:pt>
    <dgm:pt modelId="{A25C5ABF-CE17-4D73-A597-D927B340C0FB}" type="pres">
      <dgm:prSet presAssocID="{15FAAB5C-857D-4686-BB68-AA5157B98614}" presName="composite" presStyleCnt="0"/>
      <dgm:spPr/>
    </dgm:pt>
    <dgm:pt modelId="{36D86B6C-0046-4F48-9D6C-EB53C80FA653}" type="pres">
      <dgm:prSet presAssocID="{15FAAB5C-857D-4686-BB68-AA5157B98614}" presName="parentText" presStyleLbl="align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56AB3A7-B5C2-4CBA-9A9A-C597004754C1}" type="pres">
      <dgm:prSet presAssocID="{15FAAB5C-857D-4686-BB68-AA5157B98614}" presName="descendantText" presStyleLbl="alignAcc1" presStyleIdx="1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06413E93-0041-47E8-B614-D9A158BF9DCE}" type="pres">
      <dgm:prSet presAssocID="{231C2CD1-F060-4F18-B865-490EB14AB625}" presName="sp" presStyleCnt="0"/>
      <dgm:spPr/>
    </dgm:pt>
    <dgm:pt modelId="{FC196B5D-C9F4-4215-BBE3-D2662F30D857}" type="pres">
      <dgm:prSet presAssocID="{6D37DA5B-970B-411B-BB95-B8CFB84A5441}" presName="composite" presStyleCnt="0"/>
      <dgm:spPr/>
    </dgm:pt>
    <dgm:pt modelId="{B422CB0E-54A9-47C7-814F-D2C2B2FEEE32}" type="pres">
      <dgm:prSet presAssocID="{6D37DA5B-970B-411B-BB95-B8CFB84A5441}" presName="parentText" presStyleLbl="align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8C5CEAB-577F-4979-8AE6-6CBDD8A415A5}" type="pres">
      <dgm:prSet presAssocID="{6D37DA5B-970B-411B-BB95-B8CFB84A5441}" presName="descendantText" presStyleLbl="alignAcc1" presStyleIdx="2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DD5C91A-1FF6-41DC-A8A9-170DFE894B3A}" type="pres">
      <dgm:prSet presAssocID="{9A95430C-786A-4A3A-9150-74646DE78A00}" presName="sp" presStyleCnt="0"/>
      <dgm:spPr/>
    </dgm:pt>
    <dgm:pt modelId="{4ABBCA1B-353F-4F31-A3B9-D055A1758286}" type="pres">
      <dgm:prSet presAssocID="{261825DE-4617-4514-92F2-99EF4A5FD5E3}" presName="composite" presStyleCnt="0"/>
      <dgm:spPr/>
    </dgm:pt>
    <dgm:pt modelId="{8E3DCB5C-57FC-4F6A-9139-C7004980E230}" type="pres">
      <dgm:prSet presAssocID="{261825DE-4617-4514-92F2-99EF4A5FD5E3}" presName="parentText" presStyleLbl="align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0859456-CA7A-4D47-9A14-6ADC136387E5}" type="pres">
      <dgm:prSet presAssocID="{261825DE-4617-4514-92F2-99EF4A5FD5E3}" presName="descendantText" presStyleLbl="alignAcc1" presStyleIdx="3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7B029CFF-A880-464A-B2C2-16287C71E5EF}" type="presOf" srcId="{261825DE-4617-4514-92F2-99EF4A5FD5E3}" destId="{8E3DCB5C-57FC-4F6A-9139-C7004980E230}" srcOrd="0" destOrd="0" presId="urn:microsoft.com/office/officeart/2005/8/layout/chevron2"/>
    <dgm:cxn modelId="{5D81961D-3694-4424-ADE7-78C7673BD86D}" srcId="{D151ACE8-4446-47AD-A1B8-F7FC6BE21768}" destId="{6D37DA5B-970B-411B-BB95-B8CFB84A5441}" srcOrd="2" destOrd="0" parTransId="{FE47049D-AA0A-40AF-B868-F6CA6A24A3A1}" sibTransId="{9A95430C-786A-4A3A-9150-74646DE78A00}"/>
    <dgm:cxn modelId="{A7226FF9-DDAE-42AA-80E9-182A577A7342}" srcId="{15FAAB5C-857D-4686-BB68-AA5157B98614}" destId="{A1C979FC-CA85-4DBF-9EA4-384EAF54204C}" srcOrd="0" destOrd="0" parTransId="{AF35D2FD-8A22-49E4-9574-FF9AB8D338F5}" sibTransId="{E53E6EDE-3E71-4E04-A7C0-D32087E6B6CF}"/>
    <dgm:cxn modelId="{C367E980-1F1F-410B-82A5-339B0C8D48B9}" srcId="{D151ACE8-4446-47AD-A1B8-F7FC6BE21768}" destId="{261825DE-4617-4514-92F2-99EF4A5FD5E3}" srcOrd="3" destOrd="0" parTransId="{9DD94E58-45D3-49EE-8577-893EA5E508FE}" sibTransId="{3D6BB0E8-F824-4DA7-85AA-C87F9C1EA1E8}"/>
    <dgm:cxn modelId="{7E2ECBB7-8092-46E4-8ADF-406CB3940E10}" type="presOf" srcId="{6D37DA5B-970B-411B-BB95-B8CFB84A5441}" destId="{B422CB0E-54A9-47C7-814F-D2C2B2FEEE32}" srcOrd="0" destOrd="0" presId="urn:microsoft.com/office/officeart/2005/8/layout/chevron2"/>
    <dgm:cxn modelId="{00A9966B-A3C4-41EC-9E83-48CDEAFD14CB}" type="presOf" srcId="{EE2BAAEC-F7A4-4555-9BF5-A722DB69D509}" destId="{742A6534-D666-4D27-B1D6-B49DF2175882}" srcOrd="0" destOrd="0" presId="urn:microsoft.com/office/officeart/2005/8/layout/chevron2"/>
    <dgm:cxn modelId="{E002CCB3-7521-4607-AEA4-286E178C21BA}" srcId="{D151ACE8-4446-47AD-A1B8-F7FC6BE21768}" destId="{72965452-AB89-450C-83CD-1F1B04E1DAA5}" srcOrd="0" destOrd="0" parTransId="{C6EC74BD-01C6-4E18-AB0A-8F9955F0400F}" sibTransId="{C906C6AF-DC34-40C0-9CE6-6C05CC377478}"/>
    <dgm:cxn modelId="{3B54EE8F-FC20-491A-85E6-E19A3D27158C}" srcId="{72965452-AB89-450C-83CD-1F1B04E1DAA5}" destId="{EE2BAAEC-F7A4-4555-9BF5-A722DB69D509}" srcOrd="0" destOrd="0" parTransId="{46D88B62-1E87-48E1-932E-068579C738CD}" sibTransId="{CC128BB3-EBE7-496F-A4EB-847F59D510E0}"/>
    <dgm:cxn modelId="{F4FCDBB0-D230-4146-A406-8CEC66D43307}" srcId="{D151ACE8-4446-47AD-A1B8-F7FC6BE21768}" destId="{15FAAB5C-857D-4686-BB68-AA5157B98614}" srcOrd="1" destOrd="0" parTransId="{30BC321B-3355-4B49-A3A1-C569508EB3CA}" sibTransId="{231C2CD1-F060-4F18-B865-490EB14AB625}"/>
    <dgm:cxn modelId="{5ACB92C2-1CA2-42A9-AC29-2E1E429BCEFE}" type="presOf" srcId="{AB9EF3DE-0A12-4F03-A6D5-22CC43FCB375}" destId="{E0859456-CA7A-4D47-9A14-6ADC136387E5}" srcOrd="0" destOrd="0" presId="urn:microsoft.com/office/officeart/2005/8/layout/chevron2"/>
    <dgm:cxn modelId="{BEF30F57-C413-4F48-B10D-A31FB2073BBC}" type="presOf" srcId="{A1C979FC-CA85-4DBF-9EA4-384EAF54204C}" destId="{E56AB3A7-B5C2-4CBA-9A9A-C597004754C1}" srcOrd="0" destOrd="0" presId="urn:microsoft.com/office/officeart/2005/8/layout/chevron2"/>
    <dgm:cxn modelId="{6CC03D0D-CCE6-4226-802A-938A9CA878AE}" srcId="{6D37DA5B-970B-411B-BB95-B8CFB84A5441}" destId="{60141284-3007-4359-BAFB-522A8AF971D4}" srcOrd="0" destOrd="0" parTransId="{D5DFFB22-0592-428B-B54C-40D3201EBEBC}" sibTransId="{2CE336C1-1728-4579-B0AA-45F53C8D34D0}"/>
    <dgm:cxn modelId="{B74A3121-0934-4668-973E-2698C365D27B}" type="presOf" srcId="{D151ACE8-4446-47AD-A1B8-F7FC6BE21768}" destId="{EC1D3CF0-DB21-4DE5-98B2-5DB88DB24169}" srcOrd="0" destOrd="0" presId="urn:microsoft.com/office/officeart/2005/8/layout/chevron2"/>
    <dgm:cxn modelId="{C3A46009-FE10-4835-874E-B9975D94EF3A}" type="presOf" srcId="{60141284-3007-4359-BAFB-522A8AF971D4}" destId="{98C5CEAB-577F-4979-8AE6-6CBDD8A415A5}" srcOrd="0" destOrd="0" presId="urn:microsoft.com/office/officeart/2005/8/layout/chevron2"/>
    <dgm:cxn modelId="{B9F9A369-16E9-4A89-9D22-BF628902CC5C}" type="presOf" srcId="{15FAAB5C-857D-4686-BB68-AA5157B98614}" destId="{36D86B6C-0046-4F48-9D6C-EB53C80FA653}" srcOrd="0" destOrd="0" presId="urn:microsoft.com/office/officeart/2005/8/layout/chevron2"/>
    <dgm:cxn modelId="{122598B9-34BE-450F-8FCC-C51EEC81308E}" srcId="{261825DE-4617-4514-92F2-99EF4A5FD5E3}" destId="{AB9EF3DE-0A12-4F03-A6D5-22CC43FCB375}" srcOrd="0" destOrd="0" parTransId="{EFC5809D-39ED-4441-828D-09B0D2CAE803}" sibTransId="{9C89212E-2355-469C-960C-C040268B03D0}"/>
    <dgm:cxn modelId="{5C0E5A26-1499-4CFC-95B9-8CB13439C7DB}" type="presOf" srcId="{72965452-AB89-450C-83CD-1F1B04E1DAA5}" destId="{DC314F87-B712-40CF-BBF7-0AC7342F3FFA}" srcOrd="0" destOrd="0" presId="urn:microsoft.com/office/officeart/2005/8/layout/chevron2"/>
    <dgm:cxn modelId="{611FFD65-A87B-4935-B84C-EE15339B5913}" type="presParOf" srcId="{EC1D3CF0-DB21-4DE5-98B2-5DB88DB24169}" destId="{22D48022-4C65-4C4E-BB40-979DCD86F9D2}" srcOrd="0" destOrd="0" presId="urn:microsoft.com/office/officeart/2005/8/layout/chevron2"/>
    <dgm:cxn modelId="{F47139B7-58D6-4E62-8A7C-384B496C3157}" type="presParOf" srcId="{22D48022-4C65-4C4E-BB40-979DCD86F9D2}" destId="{DC314F87-B712-40CF-BBF7-0AC7342F3FFA}" srcOrd="0" destOrd="0" presId="urn:microsoft.com/office/officeart/2005/8/layout/chevron2"/>
    <dgm:cxn modelId="{F6121536-8455-44C5-A9F7-CD1F54A14229}" type="presParOf" srcId="{22D48022-4C65-4C4E-BB40-979DCD86F9D2}" destId="{742A6534-D666-4D27-B1D6-B49DF2175882}" srcOrd="1" destOrd="0" presId="urn:microsoft.com/office/officeart/2005/8/layout/chevron2"/>
    <dgm:cxn modelId="{20FC6A92-8086-4B9C-AEF2-928B828DC537}" type="presParOf" srcId="{EC1D3CF0-DB21-4DE5-98B2-5DB88DB24169}" destId="{3D018A32-D009-41FA-BDB6-B8F1218F98FD}" srcOrd="1" destOrd="0" presId="urn:microsoft.com/office/officeart/2005/8/layout/chevron2"/>
    <dgm:cxn modelId="{8DD72263-A28D-4E18-A0BC-D3CE90C1B75F}" type="presParOf" srcId="{EC1D3CF0-DB21-4DE5-98B2-5DB88DB24169}" destId="{A25C5ABF-CE17-4D73-A597-D927B340C0FB}" srcOrd="2" destOrd="0" presId="urn:microsoft.com/office/officeart/2005/8/layout/chevron2"/>
    <dgm:cxn modelId="{BCB6BFAF-89B4-4AAB-A297-D551E1426C57}" type="presParOf" srcId="{A25C5ABF-CE17-4D73-A597-D927B340C0FB}" destId="{36D86B6C-0046-4F48-9D6C-EB53C80FA653}" srcOrd="0" destOrd="0" presId="urn:microsoft.com/office/officeart/2005/8/layout/chevron2"/>
    <dgm:cxn modelId="{A0FA78A5-E487-424B-A369-6CCFC4B789E8}" type="presParOf" srcId="{A25C5ABF-CE17-4D73-A597-D927B340C0FB}" destId="{E56AB3A7-B5C2-4CBA-9A9A-C597004754C1}" srcOrd="1" destOrd="0" presId="urn:microsoft.com/office/officeart/2005/8/layout/chevron2"/>
    <dgm:cxn modelId="{D2C2FFF2-21E6-4CE5-9A03-C12BCB45566C}" type="presParOf" srcId="{EC1D3CF0-DB21-4DE5-98B2-5DB88DB24169}" destId="{06413E93-0041-47E8-B614-D9A158BF9DCE}" srcOrd="3" destOrd="0" presId="urn:microsoft.com/office/officeart/2005/8/layout/chevron2"/>
    <dgm:cxn modelId="{A67633CF-243F-4075-A440-CD3C85299A48}" type="presParOf" srcId="{EC1D3CF0-DB21-4DE5-98B2-5DB88DB24169}" destId="{FC196B5D-C9F4-4215-BBE3-D2662F30D857}" srcOrd="4" destOrd="0" presId="urn:microsoft.com/office/officeart/2005/8/layout/chevron2"/>
    <dgm:cxn modelId="{3BF6D03E-1F3A-4995-8BC3-B33A30E886E0}" type="presParOf" srcId="{FC196B5D-C9F4-4215-BBE3-D2662F30D857}" destId="{B422CB0E-54A9-47C7-814F-D2C2B2FEEE32}" srcOrd="0" destOrd="0" presId="urn:microsoft.com/office/officeart/2005/8/layout/chevron2"/>
    <dgm:cxn modelId="{BD2804D8-457D-47D9-A375-6F2B838F021E}" type="presParOf" srcId="{FC196B5D-C9F4-4215-BBE3-D2662F30D857}" destId="{98C5CEAB-577F-4979-8AE6-6CBDD8A415A5}" srcOrd="1" destOrd="0" presId="urn:microsoft.com/office/officeart/2005/8/layout/chevron2"/>
    <dgm:cxn modelId="{7388A36E-57A3-4CE5-8C6F-CAAEB8619CDF}" type="presParOf" srcId="{EC1D3CF0-DB21-4DE5-98B2-5DB88DB24169}" destId="{2DD5C91A-1FF6-41DC-A8A9-170DFE894B3A}" srcOrd="5" destOrd="0" presId="urn:microsoft.com/office/officeart/2005/8/layout/chevron2"/>
    <dgm:cxn modelId="{182FC871-45DF-4932-9814-1D03498E38B3}" type="presParOf" srcId="{EC1D3CF0-DB21-4DE5-98B2-5DB88DB24169}" destId="{4ABBCA1B-353F-4F31-A3B9-D055A1758286}" srcOrd="6" destOrd="0" presId="urn:microsoft.com/office/officeart/2005/8/layout/chevron2"/>
    <dgm:cxn modelId="{85F1F972-812B-4973-A8C2-E2FAB3927929}" type="presParOf" srcId="{4ABBCA1B-353F-4F31-A3B9-D055A1758286}" destId="{8E3DCB5C-57FC-4F6A-9139-C7004980E230}" srcOrd="0" destOrd="0" presId="urn:microsoft.com/office/officeart/2005/8/layout/chevron2"/>
    <dgm:cxn modelId="{98A4F811-A10D-444A-BC44-E4BF81716AE1}" type="presParOf" srcId="{4ABBCA1B-353F-4F31-A3B9-D055A1758286}" destId="{E0859456-CA7A-4D47-9A14-6ADC136387E5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xmlns="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DC314F87-B712-40CF-BBF7-0AC7342F3FFA}">
      <dsp:nvSpPr>
        <dsp:cNvPr id="0" name=""/>
        <dsp:cNvSpPr/>
      </dsp:nvSpPr>
      <dsp:spPr>
        <a:xfrm rot="5400000">
          <a:off x="-157395" y="158796"/>
          <a:ext cx="1049305" cy="734514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100%</a:t>
          </a:r>
        </a:p>
      </dsp:txBody>
      <dsp:txXfrm rot="5400000">
        <a:off x="-157395" y="158796"/>
        <a:ext cx="1049305" cy="734514"/>
      </dsp:txXfrm>
    </dsp:sp>
    <dsp:sp modelId="{742A6534-D666-4D27-B1D6-B49DF2175882}">
      <dsp:nvSpPr>
        <dsp:cNvPr id="0" name=""/>
        <dsp:cNvSpPr/>
      </dsp:nvSpPr>
      <dsp:spPr>
        <a:xfrm rot="5400000">
          <a:off x="2927548" y="-2191633"/>
          <a:ext cx="682048" cy="5068116"/>
        </a:xfrm>
        <a:prstGeom prst="round2SameRect">
          <a:avLst/>
        </a:pr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1800" kern="1200"/>
            <a:t>Población total de EE.UU.</a:t>
          </a:r>
          <a:br>
            <a:rPr lang="es-MX" sz="1800" kern="1200"/>
          </a:br>
          <a:r>
            <a:rPr lang="es-MX" sz="1800" kern="1200"/>
            <a:t>320.37 millones.</a:t>
          </a:r>
        </a:p>
      </dsp:txBody>
      <dsp:txXfrm rot="5400000">
        <a:off x="2927548" y="-2191633"/>
        <a:ext cx="682048" cy="5068116"/>
      </dsp:txXfrm>
    </dsp:sp>
    <dsp:sp modelId="{36D86B6C-0046-4F48-9D6C-EB53C80FA653}">
      <dsp:nvSpPr>
        <dsp:cNvPr id="0" name=""/>
        <dsp:cNvSpPr/>
      </dsp:nvSpPr>
      <dsp:spPr>
        <a:xfrm rot="5400000">
          <a:off x="-157395" y="1058227"/>
          <a:ext cx="1049305" cy="734514"/>
        </a:xfrm>
        <a:prstGeom prst="chevron">
          <a:avLst/>
        </a:prstGeom>
        <a:solidFill>
          <a:schemeClr val="accent4">
            <a:hueOff val="-1488257"/>
            <a:satOff val="8966"/>
            <a:lumOff val="719"/>
            <a:alphaOff val="0"/>
          </a:schemeClr>
        </a:solidFill>
        <a:ln w="25400" cap="flat" cmpd="sng" algn="ctr">
          <a:solidFill>
            <a:schemeClr val="accent4">
              <a:hueOff val="-1488257"/>
              <a:satOff val="8966"/>
              <a:lumOff val="719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11.3%</a:t>
          </a:r>
        </a:p>
      </dsp:txBody>
      <dsp:txXfrm rot="5400000">
        <a:off x="-157395" y="1058227"/>
        <a:ext cx="1049305" cy="734514"/>
      </dsp:txXfrm>
    </dsp:sp>
    <dsp:sp modelId="{E56AB3A7-B5C2-4CBA-9A9A-C597004754C1}">
      <dsp:nvSpPr>
        <dsp:cNvPr id="0" name=""/>
        <dsp:cNvSpPr/>
      </dsp:nvSpPr>
      <dsp:spPr>
        <a:xfrm rot="5400000">
          <a:off x="2927548" y="-1292202"/>
          <a:ext cx="682048" cy="5068116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1488257"/>
              <a:satOff val="8966"/>
              <a:lumOff val="719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1800" kern="1200"/>
            <a:t>Población de origen mexicano que vive en EE.UU.</a:t>
          </a:r>
          <a:br>
            <a:rPr lang="es-MX" sz="1800" kern="1200"/>
          </a:br>
          <a:r>
            <a:rPr lang="es-MX" sz="1800" kern="1200"/>
            <a:t>36.18 millones.</a:t>
          </a:r>
        </a:p>
      </dsp:txBody>
      <dsp:txXfrm rot="5400000">
        <a:off x="2927548" y="-1292202"/>
        <a:ext cx="682048" cy="5068116"/>
      </dsp:txXfrm>
    </dsp:sp>
    <dsp:sp modelId="{B422CB0E-54A9-47C7-814F-D2C2B2FEEE32}">
      <dsp:nvSpPr>
        <dsp:cNvPr id="0" name=""/>
        <dsp:cNvSpPr/>
      </dsp:nvSpPr>
      <dsp:spPr>
        <a:xfrm rot="5400000">
          <a:off x="-157395" y="1957657"/>
          <a:ext cx="1049305" cy="734514"/>
        </a:xfrm>
        <a:prstGeom prst="chevron">
          <a:avLst/>
        </a:prstGeom>
        <a:solidFill>
          <a:schemeClr val="accent4">
            <a:hueOff val="-2976513"/>
            <a:satOff val="17933"/>
            <a:lumOff val="1437"/>
            <a:alphaOff val="0"/>
          </a:schemeClr>
        </a:solidFill>
        <a:ln w="25400" cap="flat" cmpd="sng" algn="ctr">
          <a:solidFill>
            <a:schemeClr val="accent4">
              <a:hueOff val="-2976513"/>
              <a:satOff val="17933"/>
              <a:lumOff val="1437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33.7%</a:t>
          </a:r>
        </a:p>
      </dsp:txBody>
      <dsp:txXfrm rot="5400000">
        <a:off x="-157395" y="1957657"/>
        <a:ext cx="1049305" cy="734514"/>
      </dsp:txXfrm>
    </dsp:sp>
    <dsp:sp modelId="{98C5CEAB-577F-4979-8AE6-6CBDD8A415A5}">
      <dsp:nvSpPr>
        <dsp:cNvPr id="0" name=""/>
        <dsp:cNvSpPr/>
      </dsp:nvSpPr>
      <dsp:spPr>
        <a:xfrm rot="5400000">
          <a:off x="2927548" y="-392772"/>
          <a:ext cx="682048" cy="5068116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2976513"/>
              <a:satOff val="17933"/>
              <a:lumOff val="1437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1800" kern="1200"/>
            <a:t>Migrantes nacidos en México que viven en EE.UU.</a:t>
          </a:r>
          <a:br>
            <a:rPr lang="es-MX" sz="1800" kern="1200"/>
          </a:br>
          <a:r>
            <a:rPr lang="es-MX" sz="1800" kern="1200"/>
            <a:t>12.18 millones.</a:t>
          </a:r>
        </a:p>
      </dsp:txBody>
      <dsp:txXfrm rot="5400000">
        <a:off x="2927548" y="-392772"/>
        <a:ext cx="682048" cy="5068116"/>
      </dsp:txXfrm>
    </dsp:sp>
    <dsp:sp modelId="{8E3DCB5C-57FC-4F6A-9139-C7004980E230}">
      <dsp:nvSpPr>
        <dsp:cNvPr id="0" name=""/>
        <dsp:cNvSpPr/>
      </dsp:nvSpPr>
      <dsp:spPr>
        <a:xfrm rot="5400000">
          <a:off x="-157395" y="2857088"/>
          <a:ext cx="1049305" cy="734514"/>
        </a:xfrm>
        <a:prstGeom prst="chevron">
          <a:avLst/>
        </a:prstGeom>
        <a:solidFill>
          <a:schemeClr val="accent4">
            <a:hueOff val="-4464770"/>
            <a:satOff val="26899"/>
            <a:lumOff val="2156"/>
            <a:alphaOff val="0"/>
          </a:schemeClr>
        </a:solidFill>
        <a:ln w="25400" cap="flat" cmpd="sng" algn="ctr">
          <a:solidFill>
            <a:schemeClr val="accent4">
              <a:hueOff val="-4464770"/>
              <a:satOff val="26899"/>
              <a:lumOff val="2156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8.3%</a:t>
          </a:r>
        </a:p>
      </dsp:txBody>
      <dsp:txXfrm rot="5400000">
        <a:off x="-157395" y="2857088"/>
        <a:ext cx="1049305" cy="734514"/>
      </dsp:txXfrm>
    </dsp:sp>
    <dsp:sp modelId="{E0859456-CA7A-4D47-9A14-6ADC136387E5}">
      <dsp:nvSpPr>
        <dsp:cNvPr id="0" name=""/>
        <dsp:cNvSpPr/>
      </dsp:nvSpPr>
      <dsp:spPr>
        <a:xfrm rot="5400000">
          <a:off x="2927548" y="506658"/>
          <a:ext cx="682048" cy="5068116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4464770"/>
              <a:satOff val="26899"/>
              <a:lumOff val="2156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1800" kern="1200"/>
            <a:t>Migrantes nacidos en Guanajuato que viven en EE.UU.		1 millón de personas.</a:t>
          </a:r>
        </a:p>
      </dsp:txBody>
      <dsp:txXfrm rot="5400000">
        <a:off x="2927548" y="506658"/>
        <a:ext cx="682048" cy="506811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591092</xdr:colOff>
      <xdr:row>1</xdr:row>
      <xdr:rowOff>86964</xdr:rowOff>
    </xdr:from>
    <xdr:to>
      <xdr:col>6</xdr:col>
      <xdr:colOff>781050</xdr:colOff>
      <xdr:row>22</xdr:row>
      <xdr:rowOff>90195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lum bright="5000"/>
        </a:blip>
        <a:stretch>
          <a:fillRect/>
        </a:stretch>
      </xdr:blipFill>
      <xdr:spPr>
        <a:xfrm>
          <a:off x="591092" y="620364"/>
          <a:ext cx="5219158" cy="3403656"/>
        </a:xfrm>
        <a:prstGeom prst="rect">
          <a:avLst/>
        </a:prstGeom>
        <a:noFill/>
        <a:ln>
          <a:noFill/>
        </a:ln>
        <a:effectLst>
          <a:outerShdw blurRad="50800" dist="38100" dir="8100000" algn="tr" rotWithShape="0">
            <a:schemeClr val="tx2">
              <a:lumMod val="50000"/>
              <a:alpha val="40000"/>
            </a:schemeClr>
          </a:outerShdw>
        </a:effectLst>
        <a:scene3d>
          <a:camera prst="isometricOffAxis1Right"/>
          <a:lightRig rig="threePt" dir="t"/>
        </a:scene3d>
        <a:sp3d/>
      </xdr:spPr>
    </xdr:pic>
    <xdr:clientData/>
  </xdr:twoCellAnchor>
  <xdr:twoCellAnchor>
    <xdr:from>
      <xdr:col>0</xdr:col>
      <xdr:colOff>83819</xdr:colOff>
      <xdr:row>1</xdr:row>
      <xdr:rowOff>103416</xdr:rowOff>
    </xdr:from>
    <xdr:to>
      <xdr:col>7</xdr:col>
      <xdr:colOff>19050</xdr:colOff>
      <xdr:row>24</xdr:row>
      <xdr:rowOff>129540</xdr:rowOff>
    </xdr:to>
    <xdr:graphicFrame macro="">
      <xdr:nvGraphicFramePr>
        <xdr:cNvPr id="3" name="2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129539</xdr:colOff>
      <xdr:row>0</xdr:row>
      <xdr:rowOff>66675</xdr:rowOff>
    </xdr:from>
    <xdr:to>
      <xdr:col>10</xdr:col>
      <xdr:colOff>981074</xdr:colOff>
      <xdr:row>24</xdr:row>
      <xdr:rowOff>133350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0</xdr:row>
      <xdr:rowOff>17145</xdr:rowOff>
    </xdr:from>
    <xdr:to>
      <xdr:col>15</xdr:col>
      <xdr:colOff>666750</xdr:colOff>
      <xdr:row>25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1:B25" totalsRowShown="0" headerRowDxfId="6" dataDxfId="5" tableBorderDxfId="4">
  <tableColumns count="2">
    <tableColumn id="1" name="Año" dataDxfId="3"/>
    <tableColumn id="2" name="Habitantes en EU nacidos en México" dataDxfId="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1" displayName="Tabla1" ref="A1:B25" totalsRowShown="0" headerRowDxfId="1">
  <tableColumns count="2">
    <tableColumn id="1" name="Año"/>
    <tableColumn id="2" name="Flujo anu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ber.org/data/cps_progs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ls.gov/bls/proghome.htm" TargetMode="External"/><Relationship Id="rId1" Type="http://schemas.openxmlformats.org/officeDocument/2006/relationships/hyperlink" Target="http://www.census.gov/cps/" TargetMode="External"/><Relationship Id="rId6" Type="http://schemas.openxmlformats.org/officeDocument/2006/relationships/hyperlink" Target="mailto:mhernanm@guanajuato.gob.mx?subject=cpsusa" TargetMode="External"/><Relationship Id="rId5" Type="http://schemas.openxmlformats.org/officeDocument/2006/relationships/hyperlink" Target="http://www.conapo.gob.mx/es/CONAPO/Migracion_Internacional" TargetMode="External"/><Relationship Id="rId4" Type="http://schemas.openxmlformats.org/officeDocument/2006/relationships/hyperlink" Target="http://thedataweb.rm.census.gov/ftp/cps_ftp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7"/>
  <sheetViews>
    <sheetView showGridLines="0" workbookViewId="0">
      <selection activeCell="A3" sqref="A3"/>
    </sheetView>
  </sheetViews>
  <sheetFormatPr baseColWidth="10" defaultRowHeight="14.25"/>
  <cols>
    <col min="1" max="1" width="63.625" style="76" customWidth="1"/>
    <col min="2" max="1024" width="9.875" style="76" customWidth="1"/>
    <col min="1025" max="16384" width="11" style="76"/>
  </cols>
  <sheetData>
    <row r="1" spans="1:1" ht="19.5">
      <c r="A1" s="75" t="s">
        <v>0</v>
      </c>
    </row>
    <row r="2" spans="1:1" ht="5.0999999999999996" customHeight="1"/>
    <row r="3" spans="1:1" ht="51">
      <c r="A3" s="1" t="s">
        <v>1</v>
      </c>
    </row>
    <row r="4" spans="1:1" ht="5.0999999999999996" customHeight="1">
      <c r="A4" s="77"/>
    </row>
    <row r="5" spans="1:1" ht="25.5">
      <c r="A5" s="1" t="s">
        <v>2</v>
      </c>
    </row>
    <row r="6" spans="1:1" ht="5.0999999999999996" customHeight="1">
      <c r="A6" s="77"/>
    </row>
    <row r="7" spans="1:1">
      <c r="A7" s="1" t="s">
        <v>161</v>
      </c>
    </row>
    <row r="8" spans="1:1" ht="5.0999999999999996" customHeight="1">
      <c r="A8" s="79"/>
    </row>
    <row r="9" spans="1:1">
      <c r="A9" s="2"/>
    </row>
    <row r="10" spans="1:1">
      <c r="A10" s="80" t="s">
        <v>3</v>
      </c>
    </row>
    <row r="11" spans="1:1">
      <c r="A11" s="3" t="s">
        <v>4</v>
      </c>
    </row>
    <row r="12" spans="1:1" ht="4.9000000000000004" customHeight="1">
      <c r="A12" s="77"/>
    </row>
    <row r="13" spans="1:1">
      <c r="A13" s="77" t="s">
        <v>5</v>
      </c>
    </row>
    <row r="14" spans="1:1">
      <c r="A14" s="2" t="s">
        <v>6</v>
      </c>
    </row>
    <row r="15" spans="1:1" ht="4.9000000000000004" customHeight="1">
      <c r="A15" s="1"/>
    </row>
    <row r="16" spans="1:1">
      <c r="A16" s="1" t="s">
        <v>7</v>
      </c>
    </row>
    <row r="17" spans="1:1">
      <c r="A17" s="2" t="s">
        <v>8</v>
      </c>
    </row>
    <row r="18" spans="1:1" ht="5.0999999999999996" customHeight="1">
      <c r="A18" s="2"/>
    </row>
    <row r="19" spans="1:1">
      <c r="A19" s="1" t="s">
        <v>9</v>
      </c>
    </row>
    <row r="20" spans="1:1">
      <c r="A20" s="2" t="s">
        <v>10</v>
      </c>
    </row>
    <row r="21" spans="1:1" ht="5.0999999999999996" customHeight="1">
      <c r="A21" s="2"/>
    </row>
    <row r="22" spans="1:1" ht="12.75" customHeight="1">
      <c r="A22" s="1" t="s">
        <v>11</v>
      </c>
    </row>
    <row r="23" spans="1:1" ht="12.75" customHeight="1">
      <c r="A23" s="2" t="s">
        <v>12</v>
      </c>
    </row>
    <row r="24" spans="1:1" ht="5.0999999999999996" customHeight="1">
      <c r="A24" s="2"/>
    </row>
    <row r="25" spans="1:1">
      <c r="A25" s="1" t="s">
        <v>13</v>
      </c>
    </row>
    <row r="26" spans="1:1" ht="4.9000000000000004" customHeight="1">
      <c r="A26" s="1"/>
    </row>
    <row r="27" spans="1:1">
      <c r="A27" s="1" t="s">
        <v>14</v>
      </c>
    </row>
    <row r="28" spans="1:1">
      <c r="A28" s="78" t="s">
        <v>15</v>
      </c>
    </row>
    <row r="29" spans="1:1" ht="16.5" customHeight="1">
      <c r="A29" s="1"/>
    </row>
    <row r="30" spans="1:1">
      <c r="A30" s="2" t="s">
        <v>16</v>
      </c>
    </row>
    <row r="31" spans="1:1">
      <c r="A31" s="1" t="s">
        <v>17</v>
      </c>
    </row>
    <row r="32" spans="1:1" ht="4.9000000000000004" customHeight="1">
      <c r="A32" s="1"/>
    </row>
    <row r="33" spans="1:1">
      <c r="A33" s="1" t="s">
        <v>18</v>
      </c>
    </row>
    <row r="34" spans="1:1">
      <c r="A34" s="1" t="s">
        <v>19</v>
      </c>
    </row>
    <row r="35" spans="1:1" ht="4.9000000000000004" customHeight="1">
      <c r="A35" s="1"/>
    </row>
    <row r="36" spans="1:1">
      <c r="A36" s="1" t="s">
        <v>20</v>
      </c>
    </row>
    <row r="37" spans="1:1">
      <c r="A37" s="1" t="s">
        <v>21</v>
      </c>
    </row>
  </sheetData>
  <hyperlinks>
    <hyperlink ref="A14" r:id="rId1"/>
    <hyperlink ref="A17" r:id="rId2"/>
    <hyperlink ref="A20" r:id="rId3"/>
    <hyperlink ref="A23" r:id="rId4" location="cpsmarch"/>
    <hyperlink ref="A28" r:id="rId5"/>
    <hyperlink ref="A30" r:id="rId6"/>
  </hyperlinks>
  <pageMargins left="0.75" right="0.75" top="1.3937007874015748" bottom="1.3937007874015748" header="0.99999999999999989" footer="0.99999999999999989"/>
  <pageSetup fitToWidth="0" fitToHeight="0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2"/>
  <sheetViews>
    <sheetView workbookViewId="0">
      <selection activeCell="A15" sqref="A15"/>
    </sheetView>
  </sheetViews>
  <sheetFormatPr baseColWidth="10" defaultRowHeight="14.25"/>
  <cols>
    <col min="1" max="1" width="40.875" style="76" customWidth="1"/>
    <col min="2" max="2" width="12.875" style="76" hidden="1" customWidth="1"/>
    <col min="3" max="13" width="12.75" style="76" hidden="1" customWidth="1"/>
    <col min="14" max="15" width="12.625" style="76" hidden="1" customWidth="1"/>
    <col min="16" max="16" width="1.375" style="76" hidden="1" customWidth="1"/>
    <col min="17" max="26" width="10.625" style="76" customWidth="1"/>
    <col min="27" max="1024" width="9.875" style="76" customWidth="1"/>
    <col min="1025" max="16384" width="11" style="76"/>
  </cols>
  <sheetData>
    <row r="1" spans="1:26" ht="24" customHeight="1">
      <c r="A1" s="4" t="s">
        <v>22</v>
      </c>
      <c r="B1" s="4">
        <v>1990</v>
      </c>
      <c r="C1" s="5">
        <v>1994</v>
      </c>
      <c r="D1" s="5">
        <v>1995</v>
      </c>
      <c r="E1" s="5">
        <v>1996</v>
      </c>
      <c r="F1" s="5">
        <v>1997</v>
      </c>
      <c r="G1" s="5">
        <v>1998</v>
      </c>
      <c r="H1" s="5">
        <v>1999</v>
      </c>
      <c r="I1" s="5">
        <v>2000</v>
      </c>
      <c r="J1" s="5">
        <v>2001</v>
      </c>
      <c r="K1" s="5">
        <v>2002</v>
      </c>
      <c r="L1" s="5">
        <v>2003</v>
      </c>
      <c r="M1" s="5">
        <v>2004</v>
      </c>
      <c r="N1" s="5">
        <v>2005</v>
      </c>
      <c r="O1" s="5">
        <v>2006</v>
      </c>
      <c r="P1" s="5">
        <v>2007</v>
      </c>
      <c r="Q1" s="5">
        <v>2008</v>
      </c>
      <c r="R1" s="5">
        <v>2009</v>
      </c>
      <c r="S1" s="5">
        <v>2010</v>
      </c>
      <c r="T1" s="5">
        <v>2011</v>
      </c>
      <c r="U1" s="5">
        <v>2012</v>
      </c>
      <c r="V1" s="5">
        <v>2013</v>
      </c>
      <c r="W1" s="5">
        <v>2014</v>
      </c>
      <c r="X1" s="5">
        <v>2015</v>
      </c>
      <c r="Y1" s="5">
        <v>2016</v>
      </c>
      <c r="Z1" s="5">
        <v>2017</v>
      </c>
    </row>
    <row r="2" spans="1:26" ht="25.5" customHeight="1">
      <c r="A2" s="81" t="s">
        <v>23</v>
      </c>
      <c r="B2" s="82">
        <v>248709873</v>
      </c>
      <c r="C2" s="82">
        <v>259752595.16</v>
      </c>
      <c r="D2" s="82">
        <v>262104728.94999999</v>
      </c>
      <c r="E2" s="82">
        <v>264314164.11000001</v>
      </c>
      <c r="F2" s="82">
        <v>266792407.12</v>
      </c>
      <c r="G2" s="82">
        <v>269093735.74000001</v>
      </c>
      <c r="H2" s="82">
        <v>271742834.43000001</v>
      </c>
      <c r="I2" s="82">
        <v>274087002.23000002</v>
      </c>
      <c r="J2" s="82">
        <v>276540351.01999998</v>
      </c>
      <c r="K2" s="82">
        <v>282081971</v>
      </c>
      <c r="L2" s="82">
        <v>285933409.88999999</v>
      </c>
      <c r="M2" s="82">
        <v>288280464.95999998</v>
      </c>
      <c r="N2" s="6">
        <v>291155384.30000001</v>
      </c>
      <c r="O2" s="82">
        <v>293834357.95999998</v>
      </c>
      <c r="P2" s="82">
        <v>296824002.47000003</v>
      </c>
      <c r="Q2" s="83">
        <v>299105719.36000001</v>
      </c>
      <c r="R2" s="83">
        <v>301482827</v>
      </c>
      <c r="S2" s="83">
        <v>304279926.41000003</v>
      </c>
      <c r="T2" s="83">
        <v>306109661</v>
      </c>
      <c r="U2" s="83">
        <v>308827259</v>
      </c>
      <c r="V2" s="7">
        <v>311116170</v>
      </c>
      <c r="W2" s="7">
        <v>313395422</v>
      </c>
      <c r="X2" s="6">
        <v>316167949</v>
      </c>
      <c r="Y2" s="6">
        <v>318868490</v>
      </c>
      <c r="Z2" s="8">
        <v>320371997</v>
      </c>
    </row>
    <row r="3" spans="1:26" ht="25.5" customHeight="1">
      <c r="A3" s="81" t="s">
        <v>24</v>
      </c>
      <c r="B3" s="84"/>
      <c r="C3" s="82">
        <v>26645868.960000001</v>
      </c>
      <c r="D3" s="82">
        <v>27520681.899999999</v>
      </c>
      <c r="E3" s="82">
        <v>28437750.600000001</v>
      </c>
      <c r="F3" s="82">
        <v>29703455.82</v>
      </c>
      <c r="G3" s="82">
        <v>30773321.859999999</v>
      </c>
      <c r="H3" s="82">
        <v>31688859.739999998</v>
      </c>
      <c r="I3" s="82">
        <v>32803942.98</v>
      </c>
      <c r="J3" s="82">
        <v>33862011.07</v>
      </c>
      <c r="K3" s="82">
        <v>37437820.159999996</v>
      </c>
      <c r="L3" s="82">
        <v>39383557.159999996</v>
      </c>
      <c r="M3" s="82">
        <v>40424527.780000001</v>
      </c>
      <c r="N3" s="6">
        <v>41838753.659999996</v>
      </c>
      <c r="O3" s="82">
        <v>43167838.869999997</v>
      </c>
      <c r="P3" s="82">
        <v>44854130.859999999</v>
      </c>
      <c r="Q3" s="83">
        <v>46026233</v>
      </c>
      <c r="R3" s="83">
        <v>47485417</v>
      </c>
      <c r="S3" s="83">
        <v>48901365</v>
      </c>
      <c r="T3" s="83">
        <v>49971527</v>
      </c>
      <c r="U3" s="83">
        <v>52358340</v>
      </c>
      <c r="V3" s="7">
        <v>53229647</v>
      </c>
      <c r="W3" s="7">
        <v>54253236</v>
      </c>
      <c r="X3" s="6">
        <v>55614155</v>
      </c>
      <c r="Y3" s="6">
        <v>56872730</v>
      </c>
      <c r="Z3" s="8">
        <v>57670019</v>
      </c>
    </row>
    <row r="4" spans="1:26">
      <c r="A4" s="81"/>
      <c r="B4" s="84"/>
      <c r="C4" s="9">
        <v>0.102581723749813</v>
      </c>
      <c r="D4" s="9">
        <v>0.104998799564772</v>
      </c>
      <c r="E4" s="9">
        <v>0.107590717643739</v>
      </c>
      <c r="F4" s="9">
        <v>0.11133546168216001</v>
      </c>
      <c r="G4" s="9">
        <v>0.114359116444589</v>
      </c>
      <c r="H4" s="9">
        <v>0.116613414320454</v>
      </c>
      <c r="I4" s="9">
        <v>0.11968441667464599</v>
      </c>
      <c r="J4" s="9">
        <v>0.122448716598147</v>
      </c>
      <c r="K4" s="9">
        <v>0.132719648927864</v>
      </c>
      <c r="L4" s="9">
        <v>0.13773681492887099</v>
      </c>
      <c r="M4" s="9">
        <v>0.140226386084153</v>
      </c>
      <c r="N4" s="9">
        <v>0.143699055267651</v>
      </c>
      <c r="O4" s="9">
        <v>0.14691215543920999</v>
      </c>
      <c r="P4" s="9">
        <v>0.15111355714749999</v>
      </c>
      <c r="Q4" s="10">
        <v>0.15387948147057501</v>
      </c>
      <c r="R4" s="10">
        <v>0.15750620847137001</v>
      </c>
      <c r="S4" s="10">
        <v>0.16071176819632901</v>
      </c>
      <c r="T4" s="10">
        <v>0.16324714103028601</v>
      </c>
      <c r="U4" s="10">
        <v>0.16953924394348899</v>
      </c>
      <c r="V4" s="10">
        <v>0.17109251184211999</v>
      </c>
      <c r="W4" s="10">
        <v>0.17311432200818799</v>
      </c>
      <c r="X4" s="9">
        <v>0.175900672967961</v>
      </c>
      <c r="Y4" s="9">
        <v>0.178357949385341</v>
      </c>
      <c r="Z4" s="11">
        <v>0.18000954996075999</v>
      </c>
    </row>
    <row r="5" spans="1:26" ht="25.5" customHeight="1">
      <c r="A5" s="81" t="s">
        <v>25</v>
      </c>
      <c r="B5" s="84"/>
      <c r="C5" s="82">
        <v>17089862.039999999</v>
      </c>
      <c r="D5" s="82">
        <v>17982223.399999999</v>
      </c>
      <c r="E5" s="82">
        <v>18038797.539999999</v>
      </c>
      <c r="F5" s="82">
        <v>18795408.850000001</v>
      </c>
      <c r="G5" s="82">
        <v>19834011.16</v>
      </c>
      <c r="H5" s="82">
        <v>20652308.34</v>
      </c>
      <c r="I5" s="82">
        <v>21701128</v>
      </c>
      <c r="J5" s="82">
        <v>22625811.91</v>
      </c>
      <c r="K5" s="82">
        <v>25073951.670000002</v>
      </c>
      <c r="L5" s="82">
        <v>26294046.420000002</v>
      </c>
      <c r="M5" s="82">
        <v>26623147.449999999</v>
      </c>
      <c r="N5" s="6">
        <v>27616822.809999999</v>
      </c>
      <c r="O5" s="82">
        <v>28322904.32</v>
      </c>
      <c r="P5" s="82">
        <v>29145165.93</v>
      </c>
      <c r="Q5" s="83">
        <v>30271639</v>
      </c>
      <c r="R5" s="83">
        <v>31549878</v>
      </c>
      <c r="S5" s="83">
        <v>32071330</v>
      </c>
      <c r="T5" s="83">
        <v>32538944</v>
      </c>
      <c r="U5" s="83">
        <v>33671143</v>
      </c>
      <c r="V5" s="7">
        <v>34339171</v>
      </c>
      <c r="W5" s="7">
        <v>34633411</v>
      </c>
      <c r="X5" s="6">
        <v>35631428</v>
      </c>
      <c r="Y5" s="6">
        <v>35757230</v>
      </c>
      <c r="Z5" s="8">
        <v>36181785</v>
      </c>
    </row>
    <row r="6" spans="1:26">
      <c r="A6" s="81"/>
      <c r="B6" s="84"/>
      <c r="C6" s="85">
        <v>6.5792844261953004E-2</v>
      </c>
      <c r="D6" s="85">
        <v>6.8607016256583303E-2</v>
      </c>
      <c r="E6" s="85">
        <v>6.8247562898266695E-2</v>
      </c>
      <c r="F6" s="85">
        <v>7.0449564336911796E-2</v>
      </c>
      <c r="G6" s="85">
        <v>7.3706699657861002E-2</v>
      </c>
      <c r="H6" s="85">
        <v>7.5999458765194997E-2</v>
      </c>
      <c r="I6" s="85">
        <v>7.9176056593115995E-2</v>
      </c>
      <c r="J6" s="85">
        <v>8.1817397810287906E-2</v>
      </c>
      <c r="K6" s="85">
        <v>8.8888884252726702E-2</v>
      </c>
      <c r="L6" s="85">
        <v>9.1958636208743297E-2</v>
      </c>
      <c r="M6" s="85">
        <v>9.2351548876869097E-2</v>
      </c>
      <c r="N6" s="12">
        <v>9.4852523082809406E-2</v>
      </c>
      <c r="O6" s="85">
        <v>9.6390716581399999E-2</v>
      </c>
      <c r="P6" s="85">
        <v>9.8190057702445099E-2</v>
      </c>
      <c r="Q6" s="86">
        <v>0.101207155332143</v>
      </c>
      <c r="R6" s="86">
        <v>0.104649005430747</v>
      </c>
      <c r="S6" s="86">
        <v>0.105400741936508</v>
      </c>
      <c r="T6" s="86">
        <v>0.106298324246617</v>
      </c>
      <c r="U6" s="86">
        <v>0.10902905109163299</v>
      </c>
      <c r="V6" s="86">
        <v>0.110374112023814</v>
      </c>
      <c r="W6" s="86">
        <v>0.11051026456921299</v>
      </c>
      <c r="X6" s="85">
        <v>0.112697786453996</v>
      </c>
      <c r="Y6" s="85">
        <v>0.112137859717654</v>
      </c>
      <c r="Z6" s="87">
        <v>0.112936790165215</v>
      </c>
    </row>
    <row r="7" spans="1:26" ht="25.5" customHeight="1">
      <c r="A7" s="81" t="s">
        <v>26</v>
      </c>
      <c r="B7" s="84"/>
      <c r="C7" s="82">
        <v>10654075.58</v>
      </c>
      <c r="D7" s="82">
        <v>11030299.57</v>
      </c>
      <c r="E7" s="82">
        <v>11165017.57</v>
      </c>
      <c r="F7" s="82">
        <v>11583534.99</v>
      </c>
      <c r="G7" s="82">
        <v>12466439.710000001</v>
      </c>
      <c r="H7" s="82">
        <v>13090113.630000001</v>
      </c>
      <c r="I7" s="82">
        <v>13361748.4</v>
      </c>
      <c r="J7" s="82">
        <v>13769258.68</v>
      </c>
      <c r="K7" s="82">
        <v>14910217.75</v>
      </c>
      <c r="L7" s="82">
        <v>15649331.09</v>
      </c>
      <c r="M7" s="82">
        <v>15634314.85</v>
      </c>
      <c r="N7" s="6">
        <v>16397570.359999999</v>
      </c>
      <c r="O7" s="82">
        <v>17091777.379999999</v>
      </c>
      <c r="P7" s="82">
        <v>17326639.82</v>
      </c>
      <c r="Q7" s="83">
        <v>18534176</v>
      </c>
      <c r="R7" s="83">
        <v>19842124</v>
      </c>
      <c r="S7" s="83">
        <v>20454436</v>
      </c>
      <c r="T7" s="83">
        <v>21158783</v>
      </c>
      <c r="U7" s="83">
        <v>21978857</v>
      </c>
      <c r="V7" s="7">
        <v>22739505</v>
      </c>
      <c r="W7" s="7">
        <v>23288151</v>
      </c>
      <c r="X7" s="6">
        <v>23547146</v>
      </c>
      <c r="Y7" s="6">
        <v>23904872</v>
      </c>
      <c r="Z7" s="8">
        <v>24153577</v>
      </c>
    </row>
    <row r="8" spans="1:26" ht="25.5" customHeight="1">
      <c r="A8" s="81" t="s">
        <v>27</v>
      </c>
      <c r="B8" s="84"/>
      <c r="C8" s="82">
        <v>6243297.3899999997</v>
      </c>
      <c r="D8" s="82">
        <v>6791848.6600000001</v>
      </c>
      <c r="E8" s="82">
        <v>6740338.1100000003</v>
      </c>
      <c r="F8" s="82">
        <v>7102907.0800000001</v>
      </c>
      <c r="G8" s="82">
        <v>7178718.2300000004</v>
      </c>
      <c r="H8" s="82">
        <v>7238858.1900000004</v>
      </c>
      <c r="I8" s="82">
        <v>7879671.79</v>
      </c>
      <c r="J8" s="82">
        <v>8320123.6299999999</v>
      </c>
      <c r="K8" s="82">
        <v>9670627.2699999996</v>
      </c>
      <c r="L8" s="82">
        <v>10017090.6</v>
      </c>
      <c r="M8" s="82">
        <v>10508757.060000001</v>
      </c>
      <c r="N8" s="6">
        <v>10775076.859999999</v>
      </c>
      <c r="O8" s="82">
        <v>10808632.539999999</v>
      </c>
      <c r="P8" s="82">
        <v>11488907.41</v>
      </c>
      <c r="Q8" s="83">
        <v>11537591</v>
      </c>
      <c r="R8" s="83">
        <v>11519189</v>
      </c>
      <c r="S8" s="83">
        <v>11442577</v>
      </c>
      <c r="T8" s="83">
        <v>11200031</v>
      </c>
      <c r="U8" s="83">
        <v>11519949</v>
      </c>
      <c r="V8" s="83">
        <v>11420095</v>
      </c>
      <c r="W8" s="83">
        <v>11151945</v>
      </c>
      <c r="X8" s="82">
        <v>11823588</v>
      </c>
      <c r="Y8" s="82">
        <v>11610011</v>
      </c>
      <c r="Z8" s="88">
        <v>11764256</v>
      </c>
    </row>
    <row r="9" spans="1:26" ht="25.5" customHeight="1">
      <c r="A9" s="13" t="s">
        <v>28</v>
      </c>
      <c r="B9" s="89">
        <v>5413082</v>
      </c>
      <c r="C9" s="89">
        <v>6485252.69000002</v>
      </c>
      <c r="D9" s="89">
        <v>6960894.9399999902</v>
      </c>
      <c r="E9" s="89">
        <v>6894787.7999999803</v>
      </c>
      <c r="F9" s="89">
        <v>7298244.2499999702</v>
      </c>
      <c r="G9" s="89">
        <v>7382352.2999999803</v>
      </c>
      <c r="H9" s="89">
        <v>7429126.5499999803</v>
      </c>
      <c r="I9" s="89">
        <v>8072288.0800000001</v>
      </c>
      <c r="J9" s="89">
        <v>8494016</v>
      </c>
      <c r="K9" s="89">
        <v>9900414</v>
      </c>
      <c r="L9" s="89">
        <v>10237189</v>
      </c>
      <c r="M9" s="89">
        <v>10739692</v>
      </c>
      <c r="N9" s="14">
        <v>11026774</v>
      </c>
      <c r="O9" s="89">
        <v>11132120.800000001</v>
      </c>
      <c r="P9" s="89">
        <v>11811731.77</v>
      </c>
      <c r="Q9" s="90">
        <v>11845293.67</v>
      </c>
      <c r="R9" s="90">
        <v>11869486.75</v>
      </c>
      <c r="S9" s="90">
        <v>11872688.85</v>
      </c>
      <c r="T9" s="90">
        <v>11644423</v>
      </c>
      <c r="U9" s="90">
        <v>11877703</v>
      </c>
      <c r="V9" s="90">
        <v>11778922</v>
      </c>
      <c r="W9" s="90">
        <v>11458134</v>
      </c>
      <c r="X9" s="89">
        <v>12211129</v>
      </c>
      <c r="Y9" s="89">
        <v>12006942</v>
      </c>
      <c r="Z9" s="91">
        <v>12181388</v>
      </c>
    </row>
    <row r="10" spans="1:26">
      <c r="A10" s="130" t="s">
        <v>29</v>
      </c>
      <c r="B10" s="15"/>
      <c r="C10" s="89"/>
      <c r="D10" s="92">
        <v>7.0777267099700598</v>
      </c>
      <c r="E10" s="92">
        <v>-0.95423145664412101</v>
      </c>
      <c r="F10" s="92">
        <v>5.6868070680562397</v>
      </c>
      <c r="G10" s="92">
        <v>1.1458522135373199</v>
      </c>
      <c r="H10" s="92">
        <v>0.63159669557111398</v>
      </c>
      <c r="I10" s="92">
        <v>8.3028676596533195</v>
      </c>
      <c r="J10" s="92">
        <v>5.0924944356634096</v>
      </c>
      <c r="K10" s="92">
        <v>15.3214658876102</v>
      </c>
      <c r="L10" s="92">
        <v>3.3450495759366299</v>
      </c>
      <c r="M10" s="92">
        <v>4.7919340622277504</v>
      </c>
      <c r="N10" s="16">
        <v>2.6379904588590102</v>
      </c>
      <c r="O10" s="92">
        <v>0.95083797855195096</v>
      </c>
      <c r="P10" s="92">
        <v>5.9258560157296003</v>
      </c>
      <c r="Q10" s="93">
        <v>0.28373746819103801</v>
      </c>
      <c r="R10" s="93">
        <v>0.20403383851312801</v>
      </c>
      <c r="S10" s="93">
        <v>2.69739393167861E-2</v>
      </c>
      <c r="T10" s="93">
        <v>-1.9413354875292499</v>
      </c>
      <c r="U10" s="93">
        <v>1.9835592125621899</v>
      </c>
      <c r="V10" s="93">
        <v>-0.83512820711984204</v>
      </c>
      <c r="W10" s="93">
        <v>-2.7611792196725902</v>
      </c>
      <c r="X10" s="17">
        <v>6.3647878236765303</v>
      </c>
      <c r="Y10" s="17">
        <v>-1.6862766519054699</v>
      </c>
      <c r="Z10" s="18">
        <v>1.44242305747897</v>
      </c>
    </row>
    <row r="11" spans="1:26">
      <c r="A11" s="130" t="s">
        <v>30</v>
      </c>
      <c r="B11" s="15"/>
      <c r="C11" s="94">
        <v>2.49670371378014E-2</v>
      </c>
      <c r="D11" s="94">
        <v>2.6557685425538002E-2</v>
      </c>
      <c r="E11" s="94">
        <v>2.6085578210370001E-2</v>
      </c>
      <c r="F11" s="94">
        <v>2.7355517080804002E-2</v>
      </c>
      <c r="G11" s="19">
        <v>2.7434129150939599E-2</v>
      </c>
      <c r="H11" s="19">
        <v>2.7338813056775199E-2</v>
      </c>
      <c r="I11" s="19">
        <v>2.9451553756008299E-2</v>
      </c>
      <c r="J11" s="19">
        <v>3.0715286100818199E-2</v>
      </c>
      <c r="K11" s="19">
        <v>3.5097648973815503E-2</v>
      </c>
      <c r="L11" s="19">
        <v>3.58027031676302E-2</v>
      </c>
      <c r="M11" s="19">
        <v>3.7254317601749999E-2</v>
      </c>
      <c r="N11" s="19">
        <v>3.7872471520699301E-2</v>
      </c>
      <c r="O11" s="19">
        <v>3.7885701581281503E-2</v>
      </c>
      <c r="P11" s="19">
        <v>3.9793721773540902E-2</v>
      </c>
      <c r="Q11" s="20">
        <v>3.9602364325715698E-2</v>
      </c>
      <c r="R11" s="20">
        <v>3.9370357735168802E-2</v>
      </c>
      <c r="S11" s="20">
        <v>3.90189684547321E-2</v>
      </c>
      <c r="T11" s="20">
        <v>3.80400375537314E-2</v>
      </c>
      <c r="U11" s="20">
        <v>3.8460669043466802E-2</v>
      </c>
      <c r="V11" s="20">
        <v>3.7860205080308101E-2</v>
      </c>
      <c r="W11" s="20">
        <v>3.6561267956237098E-2</v>
      </c>
      <c r="X11" s="19">
        <v>3.8622286157158799E-2</v>
      </c>
      <c r="Y11" s="19">
        <v>3.7654840087836802E-2</v>
      </c>
      <c r="Z11" s="21">
        <v>3.8022636541482698E-2</v>
      </c>
    </row>
    <row r="12" spans="1:26">
      <c r="A12" s="130" t="s">
        <v>31</v>
      </c>
      <c r="B12" s="15"/>
      <c r="C12" s="94">
        <v>0.37947952270304097</v>
      </c>
      <c r="D12" s="94">
        <v>0.38709867991073799</v>
      </c>
      <c r="E12" s="94">
        <v>0.38221992262572801</v>
      </c>
      <c r="F12" s="94">
        <v>0.38829930799829199</v>
      </c>
      <c r="G12" s="19">
        <v>0.37220672311046399</v>
      </c>
      <c r="H12" s="19">
        <v>0.35972378620800599</v>
      </c>
      <c r="I12" s="19">
        <v>0.371975506526665</v>
      </c>
      <c r="J12" s="19">
        <v>0.37541264966698801</v>
      </c>
      <c r="K12" s="19">
        <v>0.394848571549472</v>
      </c>
      <c r="L12" s="19">
        <v>0.38933486449667598</v>
      </c>
      <c r="M12" s="19">
        <v>0.40339678169795101</v>
      </c>
      <c r="N12" s="19">
        <v>0.39927742868405602</v>
      </c>
      <c r="O12" s="19">
        <v>0.39304305357339803</v>
      </c>
      <c r="P12" s="19">
        <v>0.40527241458734797</v>
      </c>
      <c r="Q12" s="20">
        <v>0.39130004391238898</v>
      </c>
      <c r="R12" s="20">
        <v>0.37621339613421001</v>
      </c>
      <c r="S12" s="20">
        <v>0.37019633579274702</v>
      </c>
      <c r="T12" s="20">
        <v>0.35786112173769402</v>
      </c>
      <c r="U12" s="20">
        <v>0.35275615680762601</v>
      </c>
      <c r="V12" s="20">
        <v>0.34301707516468599</v>
      </c>
      <c r="W12" s="20">
        <v>0.33084047078123502</v>
      </c>
      <c r="X12" s="19">
        <v>0.34270669702039402</v>
      </c>
      <c r="Y12" s="19">
        <v>0.33579060794138699</v>
      </c>
      <c r="Z12" s="21">
        <v>0.33667183639502601</v>
      </c>
    </row>
    <row r="13" spans="1:26" ht="25.5" customHeight="1">
      <c r="A13" s="95" t="s">
        <v>32</v>
      </c>
      <c r="B13" s="22">
        <v>400033</v>
      </c>
      <c r="C13" s="22"/>
      <c r="D13" s="22"/>
      <c r="E13" s="22"/>
      <c r="F13" s="22"/>
      <c r="G13" s="22"/>
      <c r="H13" s="22"/>
      <c r="I13" s="22">
        <v>800680</v>
      </c>
      <c r="J13" s="22"/>
      <c r="K13" s="22"/>
      <c r="L13" s="22">
        <v>921477</v>
      </c>
      <c r="M13" s="22">
        <v>891394.43599999999</v>
      </c>
      <c r="N13" s="22">
        <v>926690.08695999999</v>
      </c>
      <c r="O13" s="96">
        <v>923966.02639999997</v>
      </c>
      <c r="P13" s="96">
        <v>980373.73690999998</v>
      </c>
      <c r="Q13" s="97">
        <v>983159.402</v>
      </c>
      <c r="R13" s="97">
        <v>985167.40024999995</v>
      </c>
      <c r="S13" s="97">
        <v>985433.17455</v>
      </c>
      <c r="T13" s="97">
        <v>966487.10900000005</v>
      </c>
      <c r="U13" s="97">
        <v>985849.34900000005</v>
      </c>
      <c r="V13" s="97">
        <v>977650.52599999995</v>
      </c>
      <c r="W13" s="97">
        <v>951025.12199999997</v>
      </c>
      <c r="X13" s="96">
        <v>1013523.7070000001</v>
      </c>
      <c r="Y13" s="96">
        <v>996576.18599999999</v>
      </c>
      <c r="Z13" s="98">
        <v>1011055.204</v>
      </c>
    </row>
    <row r="14" spans="1:26">
      <c r="A14" s="95"/>
      <c r="B14" s="99"/>
      <c r="C14" s="96"/>
      <c r="D14" s="96"/>
      <c r="E14" s="96"/>
      <c r="F14" s="96"/>
      <c r="G14" s="96"/>
      <c r="H14" s="96"/>
      <c r="I14" s="96"/>
      <c r="J14" s="96"/>
      <c r="K14" s="96"/>
      <c r="L14" s="22"/>
      <c r="M14" s="22"/>
      <c r="N14" s="22"/>
      <c r="O14" s="96"/>
      <c r="P14" s="100">
        <v>8.3000000000000004E-2</v>
      </c>
      <c r="Q14" s="101">
        <v>8.3000000000000004E-2</v>
      </c>
      <c r="R14" s="101">
        <v>8.3000000000000004E-2</v>
      </c>
      <c r="S14" s="101">
        <v>8.3000000000000004E-2</v>
      </c>
      <c r="T14" s="101">
        <v>8.3000000000000004E-2</v>
      </c>
      <c r="U14" s="101">
        <v>8.3000000000000004E-2</v>
      </c>
      <c r="V14" s="101">
        <v>8.3000000000000004E-2</v>
      </c>
      <c r="W14" s="101">
        <v>8.3000000000000004E-2</v>
      </c>
      <c r="X14" s="100">
        <v>8.3000000000000004E-2</v>
      </c>
      <c r="Y14" s="100">
        <v>8.3000000000000004E-2</v>
      </c>
      <c r="Z14" s="102">
        <v>8.3000000000000004E-2</v>
      </c>
    </row>
    <row r="15" spans="1:26" ht="31.5" customHeight="1">
      <c r="A15" s="103" t="s">
        <v>160</v>
      </c>
      <c r="B15" s="104"/>
      <c r="C15" s="105">
        <v>1715619</v>
      </c>
      <c r="D15" s="105">
        <v>1743447.06</v>
      </c>
      <c r="E15" s="105">
        <v>1563044</v>
      </c>
      <c r="F15" s="105">
        <v>1562113.63</v>
      </c>
      <c r="G15" s="105">
        <v>1522713</v>
      </c>
      <c r="H15" s="105">
        <v>1513202.74</v>
      </c>
      <c r="I15" s="105">
        <v>1876531.5</v>
      </c>
      <c r="J15" s="105">
        <v>2122805.4</v>
      </c>
      <c r="K15" s="105">
        <v>2575751.8050000002</v>
      </c>
      <c r="L15" s="105">
        <v>2804001</v>
      </c>
      <c r="M15" s="105">
        <v>2814306</v>
      </c>
      <c r="N15" s="23">
        <v>2869961.82</v>
      </c>
      <c r="O15" s="105">
        <v>2738480.8333333302</v>
      </c>
      <c r="P15" s="105">
        <v>2227531.5099999998</v>
      </c>
      <c r="Q15" s="106">
        <v>2107910.8333333302</v>
      </c>
      <c r="R15" s="106">
        <v>1827330</v>
      </c>
      <c r="S15" s="106">
        <v>1514773</v>
      </c>
      <c r="T15" s="106">
        <v>1139332</v>
      </c>
      <c r="U15" s="106">
        <v>686358</v>
      </c>
      <c r="V15" s="106">
        <v>832609</v>
      </c>
      <c r="W15" s="106">
        <v>670783</v>
      </c>
      <c r="X15" s="106">
        <v>960304</v>
      </c>
      <c r="Y15" s="106">
        <v>637274</v>
      </c>
      <c r="Z15" s="107">
        <v>838671</v>
      </c>
    </row>
    <row r="16" spans="1:26">
      <c r="A16" s="103"/>
      <c r="B16" s="104"/>
      <c r="C16" s="108">
        <v>0.264541581031285</v>
      </c>
      <c r="D16" s="108">
        <v>0.25046306186600797</v>
      </c>
      <c r="E16" s="108">
        <v>0.226699362669291</v>
      </c>
      <c r="F16" s="108">
        <v>0.21403964796053601</v>
      </c>
      <c r="G16" s="108">
        <v>0.20626393026515499</v>
      </c>
      <c r="H16" s="108">
        <v>0.20368514788592501</v>
      </c>
      <c r="I16" s="108">
        <v>0.232465873542016</v>
      </c>
      <c r="J16" s="108">
        <v>0.24991775386342599</v>
      </c>
      <c r="K16" s="108">
        <v>0.26016607032796801</v>
      </c>
      <c r="L16" s="108">
        <v>0.27390341235274601</v>
      </c>
      <c r="M16" s="108">
        <v>0.26204717975152397</v>
      </c>
      <c r="N16" s="108">
        <v>0.26027211766560199</v>
      </c>
      <c r="O16" s="108">
        <v>0.24599812403520899</v>
      </c>
      <c r="P16" s="108">
        <v>0.18858636086349301</v>
      </c>
      <c r="Q16" s="108">
        <v>0.17795344649596401</v>
      </c>
      <c r="R16" s="108">
        <v>0.15395189686698099</v>
      </c>
      <c r="S16" s="108">
        <v>0.12758466250886399</v>
      </c>
      <c r="T16" s="108">
        <v>9.78435771355953E-2</v>
      </c>
      <c r="U16" s="108">
        <v>5.7785415244008001E-2</v>
      </c>
      <c r="V16" s="108">
        <v>7.0686349735570003E-2</v>
      </c>
      <c r="W16" s="108">
        <v>5.8542080237497698E-2</v>
      </c>
      <c r="X16" s="108">
        <v>7.8641704628621995E-2</v>
      </c>
      <c r="Y16" s="108">
        <v>5.3075462511603701E-2</v>
      </c>
      <c r="Z16" s="109">
        <v>5.3075462511603701E-2</v>
      </c>
    </row>
    <row r="17" spans="1:26" ht="25.5" customHeight="1">
      <c r="A17" s="147" t="s">
        <v>34</v>
      </c>
      <c r="B17" s="104"/>
      <c r="C17" s="105">
        <v>869009.61</v>
      </c>
      <c r="D17" s="105">
        <v>771872.46</v>
      </c>
      <c r="E17" s="105">
        <v>851803.29</v>
      </c>
      <c r="F17" s="105">
        <v>1044377.78</v>
      </c>
      <c r="G17" s="105">
        <v>1296393.79</v>
      </c>
      <c r="H17" s="105">
        <v>1451594.74</v>
      </c>
      <c r="I17" s="105">
        <v>1592271.06</v>
      </c>
      <c r="J17" s="105">
        <v>1703564.97</v>
      </c>
      <c r="K17" s="105">
        <v>1876637.37</v>
      </c>
      <c r="L17" s="105">
        <v>1962982</v>
      </c>
      <c r="M17" s="105">
        <v>2005506</v>
      </c>
      <c r="N17" s="23">
        <v>2026724</v>
      </c>
      <c r="O17" s="105"/>
      <c r="P17" s="105"/>
      <c r="Q17" s="106">
        <v>2459395</v>
      </c>
      <c r="R17" s="106">
        <v>2611629</v>
      </c>
      <c r="S17" s="106">
        <v>2766605</v>
      </c>
      <c r="T17" s="106">
        <v>2853305</v>
      </c>
      <c r="U17" s="106">
        <v>3056896</v>
      </c>
      <c r="V17" s="106">
        <v>3179140</v>
      </c>
      <c r="W17" s="106">
        <v>3022691</v>
      </c>
      <c r="X17" s="105">
        <v>3559642</v>
      </c>
      <c r="Y17" s="105">
        <v>3361333</v>
      </c>
      <c r="Z17" s="110">
        <v>3436887</v>
      </c>
    </row>
    <row r="18" spans="1:26">
      <c r="A18" s="147"/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23"/>
      <c r="O18" s="105"/>
      <c r="P18" s="105"/>
      <c r="Q18" s="111">
        <v>0.20762634245437001</v>
      </c>
      <c r="R18" s="111">
        <v>0.22002880621607299</v>
      </c>
      <c r="S18" s="111">
        <v>0.23302261475503899</v>
      </c>
      <c r="T18" s="111">
        <v>0.245036185992213</v>
      </c>
      <c r="U18" s="111">
        <v>0.257364239533519</v>
      </c>
      <c r="V18" s="111">
        <v>0.26990076001861601</v>
      </c>
      <c r="W18" s="108">
        <v>0.26380307648697399</v>
      </c>
      <c r="X18" s="108">
        <v>0.291508016990075</v>
      </c>
      <c r="Y18" s="108">
        <v>0.27994913276003203</v>
      </c>
      <c r="Z18" s="109">
        <v>0.28214247834483203</v>
      </c>
    </row>
    <row r="19" spans="1:26" ht="25.5" customHeight="1">
      <c r="A19" s="148" t="s">
        <v>35</v>
      </c>
      <c r="B19" s="24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25"/>
      <c r="O19" s="112"/>
      <c r="P19" s="112"/>
      <c r="Q19" s="113">
        <v>6868467</v>
      </c>
      <c r="R19" s="113">
        <v>6511349</v>
      </c>
      <c r="S19" s="113">
        <v>6654436</v>
      </c>
      <c r="T19" s="113">
        <v>6544706</v>
      </c>
      <c r="U19" s="113">
        <v>6827276</v>
      </c>
      <c r="V19" s="113">
        <v>6816239</v>
      </c>
      <c r="W19" s="113">
        <v>6786071</v>
      </c>
      <c r="X19" s="112">
        <v>7402542</v>
      </c>
      <c r="Y19" s="112">
        <v>7231399</v>
      </c>
      <c r="Z19" s="114">
        <v>7312534</v>
      </c>
    </row>
    <row r="20" spans="1:26">
      <c r="A20" s="148"/>
      <c r="B20" s="24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25"/>
      <c r="O20" s="112"/>
      <c r="P20" s="112"/>
      <c r="Q20" s="115">
        <v>0.57984775990783899</v>
      </c>
      <c r="R20" s="115">
        <v>0.54857881702424904</v>
      </c>
      <c r="S20" s="115">
        <v>0.560482640796234</v>
      </c>
      <c r="T20" s="115">
        <v>0.56204639766178199</v>
      </c>
      <c r="U20" s="115">
        <v>0.57479766921264197</v>
      </c>
      <c r="V20" s="115">
        <v>0.57868105417456694</v>
      </c>
      <c r="W20" s="116">
        <v>0.59224922661927304</v>
      </c>
      <c r="X20" s="116">
        <v>0.60621274249088697</v>
      </c>
      <c r="Y20" s="116">
        <v>0.60226817119629605</v>
      </c>
      <c r="Z20" s="117">
        <v>0.60030384058039998</v>
      </c>
    </row>
    <row r="21" spans="1:26" ht="50.25" customHeight="1">
      <c r="A21" s="118" t="s">
        <v>36</v>
      </c>
      <c r="B21" s="119"/>
      <c r="C21" s="120">
        <v>5891091.2199999904</v>
      </c>
      <c r="D21" s="120">
        <v>6426748.6099999798</v>
      </c>
      <c r="E21" s="120">
        <v>6443049.5999999996</v>
      </c>
      <c r="F21" s="120">
        <v>6573128.3300000001</v>
      </c>
      <c r="G21" s="120">
        <v>6905273.2499999898</v>
      </c>
      <c r="H21" s="120">
        <v>6931323.9000000004</v>
      </c>
      <c r="I21" s="120">
        <v>7029456.9500000197</v>
      </c>
      <c r="J21" s="120">
        <v>7303233.2000000002</v>
      </c>
      <c r="K21" s="120">
        <v>8150742</v>
      </c>
      <c r="L21" s="120">
        <v>8115562</v>
      </c>
      <c r="M21" s="120">
        <v>8301631</v>
      </c>
      <c r="N21" s="26">
        <v>8650204</v>
      </c>
      <c r="O21" s="120"/>
      <c r="P21" s="120"/>
      <c r="Q21" s="27">
        <v>10041364.5</v>
      </c>
      <c r="R21" s="27">
        <v>10674864.68</v>
      </c>
      <c r="S21" s="27">
        <v>11209684.699999999</v>
      </c>
      <c r="T21" s="27">
        <v>11577995</v>
      </c>
      <c r="U21" s="27">
        <v>11920796</v>
      </c>
      <c r="V21" s="121">
        <v>11977074</v>
      </c>
      <c r="W21" s="121">
        <v>12092416</v>
      </c>
      <c r="X21" s="120">
        <v>12792816</v>
      </c>
      <c r="Y21" s="120">
        <v>12983375</v>
      </c>
      <c r="Z21" s="122">
        <v>13190306</v>
      </c>
    </row>
    <row r="22" spans="1:26" ht="7.5" customHeigh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s="126" customFormat="1" ht="12.75" customHeight="1">
      <c r="A23" s="124" t="s">
        <v>37</v>
      </c>
      <c r="B23" s="124"/>
      <c r="C23" s="124"/>
      <c r="D23" s="125"/>
      <c r="E23" s="125"/>
      <c r="F23" s="125"/>
      <c r="G23" s="125"/>
      <c r="H23" s="125"/>
      <c r="I23" s="124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26" ht="12.75" customHeight="1">
      <c r="A24" s="124" t="s">
        <v>158</v>
      </c>
      <c r="B24" s="28"/>
      <c r="C24" s="124"/>
      <c r="D24" s="125"/>
      <c r="E24" s="125"/>
      <c r="F24" s="125"/>
      <c r="G24" s="125"/>
      <c r="H24" s="125"/>
      <c r="I24" s="124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 ht="12.75" customHeight="1">
      <c r="A25" s="125" t="s">
        <v>38</v>
      </c>
      <c r="B25" s="29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spans="1:26" ht="12.75" customHeight="1">
      <c r="A26" s="125"/>
      <c r="B26" s="29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26" ht="12.75" customHeight="1">
      <c r="A27" s="125" t="s">
        <v>39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 spans="1:26">
      <c r="A28" s="125" t="s">
        <v>40</v>
      </c>
      <c r="B28" s="125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>
      <c r="A30" s="127" t="s">
        <v>41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>
      <c r="A31" s="129">
        <v>9.3392103077455602E-2</v>
      </c>
      <c r="B31" s="30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>
      <c r="A32" s="127" t="s">
        <v>42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>
      <c r="A33" s="129">
        <v>9.1188615841362702E-2</v>
      </c>
      <c r="B33" s="30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>
      <c r="A34" s="127" t="s">
        <v>43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>
      <c r="A35" s="129">
        <v>7.3901152799828299E-2</v>
      </c>
      <c r="B35" s="30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51" spans="15:17">
      <c r="O51" s="128"/>
      <c r="P51" s="128"/>
      <c r="Q51" s="128"/>
    </row>
    <row r="52" spans="15:17">
      <c r="O52" s="128"/>
      <c r="P52" s="128"/>
      <c r="Q52" s="128"/>
    </row>
  </sheetData>
  <mergeCells count="2">
    <mergeCell ref="A17:A18"/>
    <mergeCell ref="A19:A20"/>
  </mergeCells>
  <pageMargins left="0.59015748031496063" right="0.59015748031496063" top="0.9838582677165354" bottom="0.9838582677165354" header="0.59015748031496063" footer="0.59015748031496063"/>
  <pageSetup fitToWidth="0" fitToHeight="0" orientation="landscape" r:id="rId1"/>
  <headerFooter alignWithMargins="0"/>
  <colBreaks count="1" manualBreakCount="1">
    <brk id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J38"/>
  <sheetViews>
    <sheetView workbookViewId="0">
      <selection activeCell="A13" sqref="A13"/>
    </sheetView>
  </sheetViews>
  <sheetFormatPr baseColWidth="10" defaultRowHeight="15"/>
  <cols>
    <col min="1" max="1" width="43.875" style="74" customWidth="1"/>
    <col min="2" max="2" width="16.125" style="74" customWidth="1"/>
    <col min="3" max="3" width="13.125" style="74" customWidth="1"/>
    <col min="4" max="4" width="9.625" style="74" customWidth="1"/>
    <col min="5" max="5" width="11.875" style="74" customWidth="1"/>
    <col min="6" max="6" width="11.625" style="74" customWidth="1"/>
    <col min="7" max="7" width="13.375" style="74" customWidth="1"/>
    <col min="8" max="8" width="12.625" style="74" customWidth="1"/>
    <col min="9" max="9" width="11.75" style="74" customWidth="1"/>
    <col min="10" max="10" width="10.75" style="74" customWidth="1"/>
    <col min="11" max="11" width="10.375" style="74" customWidth="1"/>
    <col min="12" max="12" width="12.625" style="74" customWidth="1"/>
    <col min="13" max="13" width="12.125" style="74" customWidth="1"/>
    <col min="14" max="14" width="12" style="74" customWidth="1"/>
    <col min="15" max="15" width="12.125" style="74" customWidth="1"/>
    <col min="16" max="16" width="12.5" style="74" customWidth="1"/>
    <col min="17" max="17" width="12.25" style="74" customWidth="1"/>
    <col min="18" max="18" width="11.75" style="74" customWidth="1"/>
    <col min="19" max="19" width="11.5" style="74" customWidth="1"/>
    <col min="20" max="20" width="11.75" style="74" customWidth="1"/>
    <col min="21" max="21" width="12.125" style="74" customWidth="1"/>
    <col min="22" max="22" width="13.125" style="74" customWidth="1"/>
    <col min="23" max="23" width="12.25" style="74" customWidth="1"/>
    <col min="24" max="24" width="14" style="74" customWidth="1"/>
    <col min="25" max="26" width="11.625" style="74" customWidth="1"/>
    <col min="27" max="27" width="12.5" style="74" customWidth="1"/>
    <col min="28" max="28" width="12.25" style="74" customWidth="1"/>
    <col min="29" max="29" width="10.75" style="74" customWidth="1"/>
    <col min="30" max="30" width="12" style="74" customWidth="1"/>
    <col min="31" max="31" width="11.75" style="74" customWidth="1"/>
    <col min="32" max="32" width="12.875" style="74" customWidth="1"/>
    <col min="33" max="33" width="12.75" style="74" customWidth="1"/>
    <col min="34" max="34" width="12" style="74" customWidth="1"/>
    <col min="35" max="35" width="12.75" style="74" customWidth="1"/>
    <col min="36" max="36" width="13.375" style="74" customWidth="1"/>
    <col min="37" max="37" width="12.625" style="74" customWidth="1"/>
    <col min="38" max="38" width="13.5" style="74" customWidth="1"/>
    <col min="39" max="39" width="13.375" style="74" customWidth="1"/>
    <col min="40" max="40" width="13.5" style="74" customWidth="1"/>
    <col min="41" max="41" width="12.375" style="74" customWidth="1"/>
    <col min="42" max="42" width="13.125" style="74" customWidth="1"/>
    <col min="43" max="43" width="12" style="74" customWidth="1"/>
    <col min="44" max="45" width="12.75" style="74" customWidth="1"/>
    <col min="46" max="46" width="14.5" style="74" customWidth="1"/>
    <col min="47" max="47" width="12.5" style="74" customWidth="1"/>
    <col min="48" max="48" width="11.375" style="74" customWidth="1"/>
    <col min="49" max="50" width="11.875" style="74" customWidth="1"/>
    <col min="51" max="51" width="12.125" style="74" customWidth="1"/>
    <col min="52" max="52" width="12" style="74" customWidth="1"/>
    <col min="53" max="53" width="12.125" style="74" customWidth="1"/>
    <col min="54" max="248" width="10.625" style="74" customWidth="1"/>
    <col min="249" max="249" width="36.375" style="74" customWidth="1"/>
    <col min="250" max="255" width="11.375" style="74" customWidth="1"/>
    <col min="256" max="256" width="9.5" style="74" customWidth="1"/>
    <col min="257" max="504" width="10.625" style="74" customWidth="1"/>
    <col min="505" max="505" width="36.375" style="74" customWidth="1"/>
    <col min="506" max="511" width="11.375" style="74" customWidth="1"/>
    <col min="512" max="512" width="9.5" style="74" customWidth="1"/>
    <col min="513" max="760" width="10.625" style="74" customWidth="1"/>
    <col min="761" max="761" width="36.375" style="74" customWidth="1"/>
    <col min="762" max="767" width="11.375" style="74" customWidth="1"/>
    <col min="768" max="768" width="9.5" style="74" customWidth="1"/>
    <col min="769" max="1016" width="10.625" style="74" customWidth="1"/>
    <col min="1017" max="1017" width="36.375" style="74" customWidth="1"/>
    <col min="1018" max="1023" width="11.375" style="74" customWidth="1"/>
    <col min="1024" max="1024" width="9.5" style="74" customWidth="1"/>
  </cols>
  <sheetData>
    <row r="1" spans="1:53" customFormat="1" ht="19.5">
      <c r="A1" s="31" t="s">
        <v>44</v>
      </c>
      <c r="B1" s="31"/>
      <c r="C1" s="31"/>
      <c r="D1" s="31"/>
      <c r="E1" s="31"/>
    </row>
    <row r="2" spans="1:53" customFormat="1" ht="25.5">
      <c r="A2" s="32" t="s">
        <v>45</v>
      </c>
      <c r="B2" s="33" t="s">
        <v>46</v>
      </c>
      <c r="C2" s="33" t="s">
        <v>47</v>
      </c>
      <c r="D2" s="33" t="s">
        <v>48</v>
      </c>
      <c r="E2" s="33" t="s">
        <v>49</v>
      </c>
      <c r="F2" s="33" t="s">
        <v>50</v>
      </c>
      <c r="G2" s="33" t="s">
        <v>51</v>
      </c>
      <c r="H2" s="33" t="s">
        <v>52</v>
      </c>
      <c r="I2" s="33" t="s">
        <v>53</v>
      </c>
      <c r="J2" s="33" t="s">
        <v>54</v>
      </c>
      <c r="K2" s="33" t="s">
        <v>55</v>
      </c>
      <c r="L2" s="33" t="s">
        <v>56</v>
      </c>
      <c r="M2" s="33" t="s">
        <v>57</v>
      </c>
      <c r="N2" s="33" t="s">
        <v>58</v>
      </c>
      <c r="O2" s="33" t="s">
        <v>59</v>
      </c>
      <c r="P2" s="33" t="s">
        <v>60</v>
      </c>
      <c r="Q2" s="33" t="s">
        <v>61</v>
      </c>
      <c r="R2" s="33" t="s">
        <v>62</v>
      </c>
      <c r="S2" s="33" t="s">
        <v>63</v>
      </c>
      <c r="T2" s="33" t="s">
        <v>64</v>
      </c>
      <c r="U2" s="33" t="s">
        <v>65</v>
      </c>
      <c r="V2" s="33" t="s">
        <v>66</v>
      </c>
      <c r="W2" s="33" t="s">
        <v>67</v>
      </c>
      <c r="X2" s="33" t="s">
        <v>68</v>
      </c>
      <c r="Y2" s="33" t="s">
        <v>69</v>
      </c>
      <c r="Z2" s="33" t="s">
        <v>70</v>
      </c>
      <c r="AA2" s="33" t="s">
        <v>71</v>
      </c>
      <c r="AB2" s="33" t="s">
        <v>72</v>
      </c>
      <c r="AC2" s="33" t="s">
        <v>73</v>
      </c>
      <c r="AD2" s="33" t="s">
        <v>74</v>
      </c>
      <c r="AE2" s="33" t="s">
        <v>75</v>
      </c>
      <c r="AF2" s="33" t="s">
        <v>76</v>
      </c>
      <c r="AG2" s="33" t="s">
        <v>77</v>
      </c>
      <c r="AH2" s="33" t="s">
        <v>78</v>
      </c>
      <c r="AI2" s="33" t="s">
        <v>79</v>
      </c>
      <c r="AJ2" s="33" t="s">
        <v>80</v>
      </c>
      <c r="AK2" s="33" t="s">
        <v>81</v>
      </c>
      <c r="AL2" s="33" t="s">
        <v>82</v>
      </c>
      <c r="AM2" s="33" t="s">
        <v>83</v>
      </c>
      <c r="AN2" s="33" t="s">
        <v>84</v>
      </c>
      <c r="AO2" s="33" t="s">
        <v>85</v>
      </c>
      <c r="AP2" s="33" t="s">
        <v>86</v>
      </c>
      <c r="AQ2" s="33" t="s">
        <v>87</v>
      </c>
      <c r="AR2" s="33" t="s">
        <v>88</v>
      </c>
      <c r="AS2" s="33" t="s">
        <v>89</v>
      </c>
      <c r="AT2" s="33" t="s">
        <v>90</v>
      </c>
      <c r="AU2" s="33" t="s">
        <v>91</v>
      </c>
      <c r="AV2" s="33" t="s">
        <v>92</v>
      </c>
      <c r="AW2" s="33" t="s">
        <v>93</v>
      </c>
      <c r="AX2" s="33" t="s">
        <v>94</v>
      </c>
      <c r="AY2" s="33" t="s">
        <v>95</v>
      </c>
      <c r="AZ2" s="33" t="s">
        <v>96</v>
      </c>
      <c r="BA2" s="34" t="s">
        <v>97</v>
      </c>
    </row>
    <row r="3" spans="1:53" customFormat="1">
      <c r="A3" s="35" t="s">
        <v>98</v>
      </c>
      <c r="B3" s="36">
        <v>320371997</v>
      </c>
      <c r="C3" s="36">
        <v>4834089</v>
      </c>
      <c r="D3" s="36">
        <v>710847</v>
      </c>
      <c r="E3" s="36">
        <v>6890241</v>
      </c>
      <c r="F3" s="36">
        <v>2945260</v>
      </c>
      <c r="G3" s="36">
        <v>39188287</v>
      </c>
      <c r="H3" s="36">
        <v>5509197</v>
      </c>
      <c r="I3" s="36">
        <v>3570334</v>
      </c>
      <c r="J3" s="36">
        <v>948239</v>
      </c>
      <c r="K3" s="36">
        <v>685807</v>
      </c>
      <c r="L3" s="36">
        <v>20545291</v>
      </c>
      <c r="M3" s="36">
        <v>10280774</v>
      </c>
      <c r="N3" s="36">
        <v>1392417</v>
      </c>
      <c r="O3" s="36">
        <v>1679033</v>
      </c>
      <c r="P3" s="36">
        <v>12607440</v>
      </c>
      <c r="Q3" s="36">
        <v>6503205</v>
      </c>
      <c r="R3" s="36">
        <v>3106163</v>
      </c>
      <c r="S3" s="36">
        <v>2865001</v>
      </c>
      <c r="T3" s="36">
        <v>4388170</v>
      </c>
      <c r="U3" s="36">
        <v>4578500</v>
      </c>
      <c r="V3" s="36">
        <v>1321640</v>
      </c>
      <c r="W3" s="36">
        <v>5932799</v>
      </c>
      <c r="X3" s="36">
        <v>6779553</v>
      </c>
      <c r="Y3" s="36">
        <v>9893214</v>
      </c>
      <c r="Z3" s="36">
        <v>5436579</v>
      </c>
      <c r="AA3" s="36">
        <v>2948121</v>
      </c>
      <c r="AB3" s="36">
        <v>5888720</v>
      </c>
      <c r="AC3" s="36">
        <v>1035540</v>
      </c>
      <c r="AD3" s="36">
        <v>1876063</v>
      </c>
      <c r="AE3" s="36">
        <v>2943169</v>
      </c>
      <c r="AF3" s="36">
        <v>1318070</v>
      </c>
      <c r="AG3" s="36">
        <v>8851509</v>
      </c>
      <c r="AH3" s="36">
        <v>2044977</v>
      </c>
      <c r="AI3" s="36">
        <v>19482348</v>
      </c>
      <c r="AJ3" s="36">
        <v>10068315</v>
      </c>
      <c r="AK3" s="36">
        <v>749461</v>
      </c>
      <c r="AL3" s="36">
        <v>11468745</v>
      </c>
      <c r="AM3" s="36">
        <v>3921053</v>
      </c>
      <c r="AN3" s="36">
        <v>4130191</v>
      </c>
      <c r="AO3" s="36">
        <v>12557875</v>
      </c>
      <c r="AP3" s="36">
        <v>1054254</v>
      </c>
      <c r="AQ3" s="36">
        <v>4908396</v>
      </c>
      <c r="AR3" s="36">
        <v>855380</v>
      </c>
      <c r="AS3" s="36">
        <v>6674058</v>
      </c>
      <c r="AT3" s="36">
        <v>27677203</v>
      </c>
      <c r="AU3" s="36">
        <v>3079677</v>
      </c>
      <c r="AV3" s="36">
        <v>622516</v>
      </c>
      <c r="AW3" s="36">
        <v>8175041</v>
      </c>
      <c r="AX3" s="36">
        <v>7297349</v>
      </c>
      <c r="AY3" s="36">
        <v>1814122</v>
      </c>
      <c r="AZ3" s="36">
        <v>5766089</v>
      </c>
      <c r="BA3" s="37">
        <v>571675</v>
      </c>
    </row>
    <row r="4" spans="1:53" customFormat="1">
      <c r="A4" s="150" t="s">
        <v>24</v>
      </c>
      <c r="B4" s="36">
        <v>57670019</v>
      </c>
      <c r="C4" s="36">
        <v>193517</v>
      </c>
      <c r="D4" s="36">
        <v>47215</v>
      </c>
      <c r="E4" s="36">
        <v>2376894</v>
      </c>
      <c r="F4" s="36">
        <v>206934</v>
      </c>
      <c r="G4" s="36">
        <v>15125111</v>
      </c>
      <c r="H4" s="36">
        <v>1030076</v>
      </c>
      <c r="I4" s="36">
        <v>582393</v>
      </c>
      <c r="J4" s="36">
        <v>108183</v>
      </c>
      <c r="K4" s="36">
        <v>70320</v>
      </c>
      <c r="L4" s="36">
        <v>5326556</v>
      </c>
      <c r="M4" s="36">
        <v>1008924</v>
      </c>
      <c r="N4" s="36">
        <v>135304</v>
      </c>
      <c r="O4" s="36">
        <v>223100</v>
      </c>
      <c r="P4" s="36">
        <v>2162567</v>
      </c>
      <c r="Q4" s="36">
        <v>377038</v>
      </c>
      <c r="R4" s="36">
        <v>188507</v>
      </c>
      <c r="S4" s="36">
        <v>389345</v>
      </c>
      <c r="T4" s="36">
        <v>215759</v>
      </c>
      <c r="U4" s="36">
        <v>238907</v>
      </c>
      <c r="V4" s="36">
        <v>31855</v>
      </c>
      <c r="W4" s="36">
        <v>630794</v>
      </c>
      <c r="X4" s="36">
        <v>839628</v>
      </c>
      <c r="Y4" s="36">
        <v>518849</v>
      </c>
      <c r="Z4" s="36">
        <v>344301</v>
      </c>
      <c r="AA4" s="36">
        <v>81554</v>
      </c>
      <c r="AB4" s="36">
        <v>245247</v>
      </c>
      <c r="AC4" s="36">
        <v>31628</v>
      </c>
      <c r="AD4" s="36">
        <v>251011</v>
      </c>
      <c r="AE4" s="36">
        <v>788357</v>
      </c>
      <c r="AF4" s="36">
        <v>34950</v>
      </c>
      <c r="AG4" s="36">
        <v>1571581</v>
      </c>
      <c r="AH4" s="36">
        <v>934216</v>
      </c>
      <c r="AI4" s="36">
        <v>3542792</v>
      </c>
      <c r="AJ4" s="36">
        <v>1051133</v>
      </c>
      <c r="AK4" s="36">
        <v>26442</v>
      </c>
      <c r="AL4" s="36">
        <v>504282</v>
      </c>
      <c r="AM4" s="36">
        <v>453055</v>
      </c>
      <c r="AN4" s="36">
        <v>586691</v>
      </c>
      <c r="AO4" s="36">
        <v>856451</v>
      </c>
      <c r="AP4" s="36">
        <v>169833</v>
      </c>
      <c r="AQ4" s="36">
        <v>230374</v>
      </c>
      <c r="AR4" s="36">
        <v>40587</v>
      </c>
      <c r="AS4" s="36">
        <v>395540</v>
      </c>
      <c r="AT4" s="36">
        <v>10594175</v>
      </c>
      <c r="AU4" s="36">
        <v>445991</v>
      </c>
      <c r="AV4" s="36">
        <v>5985</v>
      </c>
      <c r="AW4" s="36">
        <v>880212</v>
      </c>
      <c r="AX4" s="36">
        <v>1018630</v>
      </c>
      <c r="AY4" s="36">
        <v>21988</v>
      </c>
      <c r="AZ4" s="36">
        <v>481287</v>
      </c>
      <c r="BA4" s="37">
        <v>53950</v>
      </c>
    </row>
    <row r="5" spans="1:53" customFormat="1">
      <c r="A5" s="150"/>
      <c r="B5" s="38">
        <v>0.18000954996075999</v>
      </c>
      <c r="C5" s="38">
        <v>4.0031741244317201E-2</v>
      </c>
      <c r="D5" s="38">
        <v>6.6420762836447197E-2</v>
      </c>
      <c r="E5" s="38">
        <v>0.34496529221546801</v>
      </c>
      <c r="F5" s="38">
        <v>7.0260011000726597E-2</v>
      </c>
      <c r="G5" s="38">
        <v>0.38595999360727401</v>
      </c>
      <c r="H5" s="38">
        <v>0.186973891113351</v>
      </c>
      <c r="I5" s="38">
        <v>0.16312003302772199</v>
      </c>
      <c r="J5" s="38">
        <v>0.11408832583346599</v>
      </c>
      <c r="K5" s="38">
        <v>0.10253613625991</v>
      </c>
      <c r="L5" s="38">
        <v>0.259259214191709</v>
      </c>
      <c r="M5" s="38">
        <v>9.8136969064780505E-2</v>
      </c>
      <c r="N5" s="38">
        <v>9.7172039697877896E-2</v>
      </c>
      <c r="O5" s="38">
        <v>0.13287410074727499</v>
      </c>
      <c r="P5" s="38">
        <v>0.17153101660606801</v>
      </c>
      <c r="Q5" s="38">
        <v>5.79772589054166E-2</v>
      </c>
      <c r="R5" s="38">
        <v>6.0688057902949698E-2</v>
      </c>
      <c r="S5" s="38">
        <v>0.13589698572531</v>
      </c>
      <c r="T5" s="38">
        <v>4.9168332129338702E-2</v>
      </c>
      <c r="U5" s="38">
        <v>5.2180190018564998E-2</v>
      </c>
      <c r="V5" s="38">
        <v>2.4102630065675999E-2</v>
      </c>
      <c r="W5" s="38">
        <v>0.106323170564181</v>
      </c>
      <c r="X5" s="38">
        <v>0.12384710319397201</v>
      </c>
      <c r="Y5" s="38">
        <v>5.2444938520484798E-2</v>
      </c>
      <c r="Z5" s="38">
        <v>6.3330451006046298E-2</v>
      </c>
      <c r="AA5" s="38">
        <v>2.7663043681042901E-2</v>
      </c>
      <c r="AB5" s="38">
        <v>4.1646911383118899E-2</v>
      </c>
      <c r="AC5" s="38">
        <v>3.0542518879038999E-2</v>
      </c>
      <c r="AD5" s="38">
        <v>0.13379667953581501</v>
      </c>
      <c r="AE5" s="38">
        <v>0.26785991562156303</v>
      </c>
      <c r="AF5" s="38">
        <v>2.6516042395320401E-2</v>
      </c>
      <c r="AG5" s="38">
        <v>0.177549500316839</v>
      </c>
      <c r="AH5" s="38">
        <v>0.45683447784498299</v>
      </c>
      <c r="AI5" s="38">
        <v>0.181846253849895</v>
      </c>
      <c r="AJ5" s="38">
        <v>0.104400090779838</v>
      </c>
      <c r="AK5" s="38">
        <v>3.5281355534177203E-2</v>
      </c>
      <c r="AL5" s="38">
        <v>4.3970111812582799E-2</v>
      </c>
      <c r="AM5" s="38">
        <v>0.115544217331416</v>
      </c>
      <c r="AN5" s="38">
        <v>0.14204936285028899</v>
      </c>
      <c r="AO5" s="38">
        <v>6.8200312552880199E-2</v>
      </c>
      <c r="AP5" s="38">
        <v>0.16109305727082801</v>
      </c>
      <c r="AQ5" s="38">
        <v>4.69346809018669E-2</v>
      </c>
      <c r="AR5" s="38">
        <v>4.7449086955505197E-2</v>
      </c>
      <c r="AS5" s="38">
        <v>5.9265292570127498E-2</v>
      </c>
      <c r="AT5" s="38">
        <v>0.38277621477863899</v>
      </c>
      <c r="AU5" s="38">
        <v>0.14481745975308399</v>
      </c>
      <c r="AV5" s="38">
        <v>9.6142107190819205E-3</v>
      </c>
      <c r="AW5" s="38">
        <v>0.107670652660947</v>
      </c>
      <c r="AX5" s="38">
        <v>0.13958904802278199</v>
      </c>
      <c r="AY5" s="38">
        <v>1.21204637835824E-2</v>
      </c>
      <c r="AZ5" s="38">
        <v>8.3468534738190797E-2</v>
      </c>
      <c r="BA5" s="39">
        <v>9.4371802160318402E-2</v>
      </c>
    </row>
    <row r="6" spans="1:53" customFormat="1">
      <c r="A6" s="150" t="s">
        <v>25</v>
      </c>
      <c r="B6" s="36">
        <v>36181785</v>
      </c>
      <c r="C6" s="36">
        <v>122559</v>
      </c>
      <c r="D6" s="36">
        <v>31966</v>
      </c>
      <c r="E6" s="36">
        <v>2166229</v>
      </c>
      <c r="F6" s="36">
        <v>146916</v>
      </c>
      <c r="G6" s="36">
        <v>12632988</v>
      </c>
      <c r="H6" s="36">
        <v>720598</v>
      </c>
      <c r="I6" s="36">
        <v>96760</v>
      </c>
      <c r="J6" s="36">
        <v>53906</v>
      </c>
      <c r="K6" s="36">
        <v>12642</v>
      </c>
      <c r="L6" s="36">
        <v>741843</v>
      </c>
      <c r="M6" s="36">
        <v>668664</v>
      </c>
      <c r="N6" s="36">
        <v>37189</v>
      </c>
      <c r="O6" s="36">
        <v>197218</v>
      </c>
      <c r="P6" s="36">
        <v>1774793</v>
      </c>
      <c r="Q6" s="36">
        <v>278414</v>
      </c>
      <c r="R6" s="36">
        <v>130271</v>
      </c>
      <c r="S6" s="36">
        <v>343695</v>
      </c>
      <c r="T6" s="36">
        <v>137238</v>
      </c>
      <c r="U6" s="36">
        <v>67167</v>
      </c>
      <c r="V6" s="36">
        <v>6156</v>
      </c>
      <c r="W6" s="36">
        <v>93424</v>
      </c>
      <c r="X6" s="36">
        <v>42584</v>
      </c>
      <c r="Y6" s="36">
        <v>336047</v>
      </c>
      <c r="Z6" s="36">
        <v>232379</v>
      </c>
      <c r="AA6" s="36">
        <v>34354</v>
      </c>
      <c r="AB6" s="36">
        <v>146802</v>
      </c>
      <c r="AC6" s="36">
        <v>20755</v>
      </c>
      <c r="AD6" s="36">
        <v>180396</v>
      </c>
      <c r="AE6" s="36">
        <v>556884</v>
      </c>
      <c r="AF6" s="36">
        <v>5900</v>
      </c>
      <c r="AG6" s="36">
        <v>193574</v>
      </c>
      <c r="AH6" s="36">
        <v>574804</v>
      </c>
      <c r="AI6" s="36">
        <v>361505</v>
      </c>
      <c r="AJ6" s="36">
        <v>621620</v>
      </c>
      <c r="AK6" s="36">
        <v>15764</v>
      </c>
      <c r="AL6" s="36">
        <v>327043</v>
      </c>
      <c r="AM6" s="36">
        <v>380495</v>
      </c>
      <c r="AN6" s="36">
        <v>490270</v>
      </c>
      <c r="AO6" s="36">
        <v>175785</v>
      </c>
      <c r="AP6" s="36">
        <v>9755</v>
      </c>
      <c r="AQ6" s="36">
        <v>117782</v>
      </c>
      <c r="AR6" s="36">
        <v>23767</v>
      </c>
      <c r="AS6" s="36">
        <v>216210</v>
      </c>
      <c r="AT6" s="36">
        <v>8984898</v>
      </c>
      <c r="AU6" s="36">
        <v>298554</v>
      </c>
      <c r="AV6" s="36">
        <v>200</v>
      </c>
      <c r="AW6" s="36">
        <v>168807</v>
      </c>
      <c r="AX6" s="36">
        <v>826829</v>
      </c>
      <c r="AY6" s="36">
        <v>9284</v>
      </c>
      <c r="AZ6" s="36">
        <v>323408</v>
      </c>
      <c r="BA6" s="37">
        <v>44694</v>
      </c>
    </row>
    <row r="7" spans="1:53" customFormat="1">
      <c r="A7" s="150"/>
      <c r="B7" s="40">
        <v>0.112936790165215</v>
      </c>
      <c r="C7" s="40">
        <v>2.53530706612973E-2</v>
      </c>
      <c r="D7" s="40">
        <v>4.4968889226514298E-2</v>
      </c>
      <c r="E7" s="40">
        <v>0.314390889955808</v>
      </c>
      <c r="F7" s="40">
        <v>4.9882183576322597E-2</v>
      </c>
      <c r="G7" s="40">
        <v>0.32236642545768801</v>
      </c>
      <c r="H7" s="40">
        <v>0.13079909830779299</v>
      </c>
      <c r="I7" s="40">
        <v>2.7101105946950602E-2</v>
      </c>
      <c r="J7" s="40">
        <v>5.6848537130407002E-2</v>
      </c>
      <c r="K7" s="40">
        <v>1.8433757602357499E-2</v>
      </c>
      <c r="L7" s="40">
        <v>3.6107690078470998E-2</v>
      </c>
      <c r="M7" s="40">
        <v>6.5040239188216803E-2</v>
      </c>
      <c r="N7" s="40">
        <v>2.6708234673951801E-2</v>
      </c>
      <c r="O7" s="40">
        <v>0.11745927566641</v>
      </c>
      <c r="P7" s="40">
        <v>0.14077346392289</v>
      </c>
      <c r="Q7" s="40">
        <v>4.2811813559621797E-2</v>
      </c>
      <c r="R7" s="40">
        <v>4.1939524744837899E-2</v>
      </c>
      <c r="S7" s="40">
        <v>0.11996330891333</v>
      </c>
      <c r="T7" s="40">
        <v>3.1274540412062402E-2</v>
      </c>
      <c r="U7" s="40">
        <v>1.4670088456918201E-2</v>
      </c>
      <c r="V7" s="40">
        <v>4.6578493387003997E-3</v>
      </c>
      <c r="W7" s="40">
        <v>1.5747036095441602E-2</v>
      </c>
      <c r="X7" s="40">
        <v>6.2812400758575099E-3</v>
      </c>
      <c r="Y7" s="40">
        <v>3.3967424539689497E-2</v>
      </c>
      <c r="Z7" s="40">
        <v>4.2743607698885598E-2</v>
      </c>
      <c r="AA7" s="40">
        <v>1.1652845999197499E-2</v>
      </c>
      <c r="AB7" s="40">
        <v>2.4929356464562801E-2</v>
      </c>
      <c r="AC7" s="40">
        <v>2.0042683044595101E-2</v>
      </c>
      <c r="AD7" s="40">
        <v>9.6156685569727701E-2</v>
      </c>
      <c r="AE7" s="40">
        <v>0.18921237618363099</v>
      </c>
      <c r="AF7" s="40">
        <v>4.4762417777508001E-3</v>
      </c>
      <c r="AG7" s="40">
        <v>2.1869039505015501E-2</v>
      </c>
      <c r="AH7" s="40">
        <v>0.28108091191245699</v>
      </c>
      <c r="AI7" s="40">
        <v>1.8555514971809399E-2</v>
      </c>
      <c r="AJ7" s="40">
        <v>6.1740221675623E-2</v>
      </c>
      <c r="AK7" s="40">
        <v>2.1033782945343402E-2</v>
      </c>
      <c r="AL7" s="40">
        <v>2.85160233312363E-2</v>
      </c>
      <c r="AM7" s="40">
        <v>9.7038984170833703E-2</v>
      </c>
      <c r="AN7" s="40">
        <v>0.118703953400702</v>
      </c>
      <c r="AO7" s="40">
        <v>1.3997989309497E-2</v>
      </c>
      <c r="AP7" s="40">
        <v>9.2529883690268197E-3</v>
      </c>
      <c r="AQ7" s="40">
        <v>2.3996026400477901E-2</v>
      </c>
      <c r="AR7" s="40">
        <v>2.77853117912507E-2</v>
      </c>
      <c r="AS7" s="40">
        <v>3.2395583017108903E-2</v>
      </c>
      <c r="AT7" s="40">
        <v>0.32463171946962999</v>
      </c>
      <c r="AU7" s="40">
        <v>9.6943283337830602E-2</v>
      </c>
      <c r="AV7" s="40">
        <v>3.21276882843172E-4</v>
      </c>
      <c r="AW7" s="40">
        <v>2.06490707508378E-2</v>
      </c>
      <c r="AX7" s="40">
        <v>0.113305393506601</v>
      </c>
      <c r="AY7" s="40">
        <v>5.1176271496624799E-3</v>
      </c>
      <c r="AZ7" s="40">
        <v>5.60879306580249E-2</v>
      </c>
      <c r="BA7" s="41">
        <v>7.8180784536668602E-2</v>
      </c>
    </row>
    <row r="8" spans="1:53" customFormat="1">
      <c r="A8" s="35" t="s">
        <v>26</v>
      </c>
      <c r="B8" s="36">
        <v>24153577</v>
      </c>
      <c r="C8" s="36">
        <v>86360</v>
      </c>
      <c r="D8" s="36">
        <v>27590</v>
      </c>
      <c r="E8" s="36">
        <v>1448617</v>
      </c>
      <c r="F8" s="36">
        <v>85231</v>
      </c>
      <c r="G8" s="36">
        <v>8435460</v>
      </c>
      <c r="H8" s="36">
        <v>508443</v>
      </c>
      <c r="I8" s="36">
        <v>51447</v>
      </c>
      <c r="J8" s="36">
        <v>23479</v>
      </c>
      <c r="K8" s="36">
        <v>10027</v>
      </c>
      <c r="L8" s="36">
        <v>457504</v>
      </c>
      <c r="M8" s="36">
        <v>324979</v>
      </c>
      <c r="N8" s="36">
        <v>27535</v>
      </c>
      <c r="O8" s="36">
        <v>143070</v>
      </c>
      <c r="P8" s="36">
        <v>1103833</v>
      </c>
      <c r="Q8" s="36">
        <v>170674</v>
      </c>
      <c r="R8" s="36">
        <v>85344</v>
      </c>
      <c r="S8" s="36">
        <v>240001</v>
      </c>
      <c r="T8" s="36">
        <v>83971</v>
      </c>
      <c r="U8" s="36">
        <v>45793</v>
      </c>
      <c r="V8" s="36">
        <v>3403</v>
      </c>
      <c r="W8" s="36">
        <v>66561</v>
      </c>
      <c r="X8" s="36">
        <v>28625</v>
      </c>
      <c r="Y8" s="36">
        <v>236770</v>
      </c>
      <c r="Z8" s="36">
        <v>140497</v>
      </c>
      <c r="AA8" s="36">
        <v>23596</v>
      </c>
      <c r="AB8" s="36">
        <v>99860</v>
      </c>
      <c r="AC8" s="36">
        <v>18736</v>
      </c>
      <c r="AD8" s="36">
        <v>112688</v>
      </c>
      <c r="AE8" s="36">
        <v>375272</v>
      </c>
      <c r="AF8" s="36">
        <v>5613</v>
      </c>
      <c r="AG8" s="36">
        <v>93487</v>
      </c>
      <c r="AH8" s="36">
        <v>441793</v>
      </c>
      <c r="AI8" s="36">
        <v>185459</v>
      </c>
      <c r="AJ8" s="36">
        <v>357787</v>
      </c>
      <c r="AK8" s="36">
        <v>13789</v>
      </c>
      <c r="AL8" s="36">
        <v>233576</v>
      </c>
      <c r="AM8" s="36">
        <v>250044</v>
      </c>
      <c r="AN8" s="36">
        <v>296675</v>
      </c>
      <c r="AO8" s="36">
        <v>117089</v>
      </c>
      <c r="AP8" s="36">
        <v>4992</v>
      </c>
      <c r="AQ8" s="36">
        <v>65807</v>
      </c>
      <c r="AR8" s="36">
        <v>22872</v>
      </c>
      <c r="AS8" s="36">
        <v>99630</v>
      </c>
      <c r="AT8" s="36">
        <v>6370991</v>
      </c>
      <c r="AU8" s="36">
        <v>191816</v>
      </c>
      <c r="AV8" s="36">
        <v>200</v>
      </c>
      <c r="AW8" s="36">
        <v>101184</v>
      </c>
      <c r="AX8" s="36">
        <v>568322</v>
      </c>
      <c r="AY8" s="36">
        <v>6198</v>
      </c>
      <c r="AZ8" s="36">
        <v>224423</v>
      </c>
      <c r="BA8" s="37">
        <v>36464</v>
      </c>
    </row>
    <row r="9" spans="1:53" customFormat="1">
      <c r="A9" s="42" t="s">
        <v>27</v>
      </c>
      <c r="B9" s="36">
        <v>11764256</v>
      </c>
      <c r="C9" s="36">
        <v>34529</v>
      </c>
      <c r="D9" s="36">
        <v>4377</v>
      </c>
      <c r="E9" s="36">
        <v>711890</v>
      </c>
      <c r="F9" s="36">
        <v>58679</v>
      </c>
      <c r="G9" s="36">
        <v>4154276</v>
      </c>
      <c r="H9" s="36">
        <v>200858</v>
      </c>
      <c r="I9" s="36">
        <v>45313</v>
      </c>
      <c r="J9" s="36">
        <v>28515</v>
      </c>
      <c r="K9" s="36">
        <v>2614</v>
      </c>
      <c r="L9" s="36">
        <v>246460</v>
      </c>
      <c r="M9" s="36">
        <v>334186</v>
      </c>
      <c r="N9" s="36">
        <v>7467</v>
      </c>
      <c r="O9" s="36">
        <v>51603</v>
      </c>
      <c r="P9" s="36">
        <v>657431</v>
      </c>
      <c r="Q9" s="36">
        <v>105120</v>
      </c>
      <c r="R9" s="36">
        <v>43901</v>
      </c>
      <c r="S9" s="36">
        <v>102119</v>
      </c>
      <c r="T9" s="36">
        <v>53266</v>
      </c>
      <c r="U9" s="36">
        <v>19777</v>
      </c>
      <c r="V9" s="36">
        <v>2753</v>
      </c>
      <c r="W9" s="36">
        <v>26863</v>
      </c>
      <c r="X9" s="36">
        <v>10038</v>
      </c>
      <c r="Y9" s="36">
        <v>95917</v>
      </c>
      <c r="Z9" s="36">
        <v>91882</v>
      </c>
      <c r="AA9" s="36">
        <v>10758</v>
      </c>
      <c r="AB9" s="36">
        <v>45402</v>
      </c>
      <c r="AC9" s="36">
        <v>2019</v>
      </c>
      <c r="AD9" s="36">
        <v>63826</v>
      </c>
      <c r="AE9" s="36">
        <v>176380</v>
      </c>
      <c r="AF9" s="36">
        <v>287</v>
      </c>
      <c r="AG9" s="36">
        <v>90261</v>
      </c>
      <c r="AH9" s="36">
        <v>130086</v>
      </c>
      <c r="AI9" s="36">
        <v>174143</v>
      </c>
      <c r="AJ9" s="36">
        <v>255744</v>
      </c>
      <c r="AK9" s="36">
        <v>1742</v>
      </c>
      <c r="AL9" s="36">
        <v>93468</v>
      </c>
      <c r="AM9" s="36">
        <v>128917</v>
      </c>
      <c r="AN9" s="36">
        <v>191288</v>
      </c>
      <c r="AO9" s="36">
        <v>58697</v>
      </c>
      <c r="AP9" s="36">
        <v>4763</v>
      </c>
      <c r="AQ9" s="36">
        <v>51975</v>
      </c>
      <c r="AR9" s="36">
        <v>895</v>
      </c>
      <c r="AS9" s="36">
        <v>116581</v>
      </c>
      <c r="AT9" s="36">
        <v>2550084</v>
      </c>
      <c r="AU9" s="36">
        <v>104134</v>
      </c>
      <c r="AV9" s="36">
        <v>0</v>
      </c>
      <c r="AW9" s="36">
        <v>63038</v>
      </c>
      <c r="AX9" s="36">
        <v>250399</v>
      </c>
      <c r="AY9" s="36">
        <v>2811</v>
      </c>
      <c r="AZ9" s="36">
        <v>98984</v>
      </c>
      <c r="BA9" s="37">
        <v>7740</v>
      </c>
    </row>
    <row r="10" spans="1:53" customFormat="1">
      <c r="A10" s="150" t="s">
        <v>99</v>
      </c>
      <c r="B10" s="36">
        <v>23444800</v>
      </c>
      <c r="C10" s="36">
        <v>82453</v>
      </c>
      <c r="D10" s="36">
        <v>24894</v>
      </c>
      <c r="E10" s="36">
        <v>614302</v>
      </c>
      <c r="F10" s="36">
        <v>109969</v>
      </c>
      <c r="G10" s="36">
        <v>5248746</v>
      </c>
      <c r="H10" s="36">
        <v>342809</v>
      </c>
      <c r="I10" s="36">
        <v>248781</v>
      </c>
      <c r="J10" s="36">
        <v>53490</v>
      </c>
      <c r="K10" s="36">
        <v>50448</v>
      </c>
      <c r="L10" s="36">
        <v>2176565</v>
      </c>
      <c r="M10" s="36">
        <v>764242</v>
      </c>
      <c r="N10" s="36">
        <v>144478</v>
      </c>
      <c r="O10" s="36">
        <v>71695</v>
      </c>
      <c r="P10" s="36">
        <v>924780</v>
      </c>
      <c r="Q10" s="36">
        <v>179902</v>
      </c>
      <c r="R10" s="36">
        <v>93612</v>
      </c>
      <c r="S10" s="36">
        <v>125378</v>
      </c>
      <c r="T10" s="36">
        <v>132838</v>
      </c>
      <c r="U10" s="36">
        <v>111570</v>
      </c>
      <c r="V10" s="36">
        <v>9841</v>
      </c>
      <c r="W10" s="36">
        <v>444488</v>
      </c>
      <c r="X10" s="36">
        <v>689103</v>
      </c>
      <c r="Y10" s="36">
        <v>375737</v>
      </c>
      <c r="Z10" s="36">
        <v>242907</v>
      </c>
      <c r="AA10" s="36">
        <v>37005</v>
      </c>
      <c r="AB10" s="36">
        <v>154825</v>
      </c>
      <c r="AC10" s="36">
        <v>12301</v>
      </c>
      <c r="AD10" s="36">
        <v>106828</v>
      </c>
      <c r="AE10" s="36">
        <v>249407</v>
      </c>
      <c r="AF10" s="36">
        <v>34479</v>
      </c>
      <c r="AG10" s="36">
        <v>905065</v>
      </c>
      <c r="AH10" s="36">
        <v>127733</v>
      </c>
      <c r="AI10" s="36">
        <v>1821601</v>
      </c>
      <c r="AJ10" s="36">
        <v>527059</v>
      </c>
      <c r="AK10" s="36">
        <v>23055</v>
      </c>
      <c r="AL10" s="36">
        <v>245514</v>
      </c>
      <c r="AM10" s="36">
        <v>204605</v>
      </c>
      <c r="AN10" s="36">
        <v>300318</v>
      </c>
      <c r="AO10" s="36">
        <v>373262</v>
      </c>
      <c r="AP10" s="36">
        <v>70164</v>
      </c>
      <c r="AQ10" s="36">
        <v>123471</v>
      </c>
      <c r="AR10" s="36">
        <v>11241</v>
      </c>
      <c r="AS10" s="36">
        <v>281787</v>
      </c>
      <c r="AT10" s="36">
        <v>3082252</v>
      </c>
      <c r="AU10" s="36">
        <v>159703</v>
      </c>
      <c r="AV10" s="36">
        <v>8074</v>
      </c>
      <c r="AW10" s="36">
        <v>543117</v>
      </c>
      <c r="AX10" s="36">
        <v>597084</v>
      </c>
      <c r="AY10" s="36">
        <v>16733</v>
      </c>
      <c r="AZ10" s="36">
        <v>154831</v>
      </c>
      <c r="BA10" s="37">
        <v>10258</v>
      </c>
    </row>
    <row r="11" spans="1:53" customFormat="1">
      <c r="A11" s="150"/>
      <c r="B11" s="43">
        <v>7.31799290185777E-2</v>
      </c>
      <c r="C11" s="43">
        <v>1.7056574672084001E-2</v>
      </c>
      <c r="D11" s="43">
        <v>3.5020194219009197E-2</v>
      </c>
      <c r="E11" s="43">
        <v>8.9155372068988603E-2</v>
      </c>
      <c r="F11" s="43">
        <v>3.7337620447770302E-2</v>
      </c>
      <c r="G11" s="43">
        <v>0.13393660202600799</v>
      </c>
      <c r="H11" s="43">
        <v>6.22248578150318E-2</v>
      </c>
      <c r="I11" s="43">
        <v>6.9680035537291504E-2</v>
      </c>
      <c r="J11" s="43">
        <v>5.6409829167541101E-2</v>
      </c>
      <c r="K11" s="43">
        <v>7.3560054067689604E-2</v>
      </c>
      <c r="L11" s="43">
        <v>0.105939847724717</v>
      </c>
      <c r="M11" s="43">
        <v>7.4337010034458501E-2</v>
      </c>
      <c r="N11" s="43">
        <v>0.103760583216091</v>
      </c>
      <c r="O11" s="43">
        <v>4.2700173254486398E-2</v>
      </c>
      <c r="P11" s="43">
        <v>7.3351925529687195E-2</v>
      </c>
      <c r="Q11" s="43">
        <v>2.7663590491150102E-2</v>
      </c>
      <c r="R11" s="43">
        <v>3.0137504052427402E-2</v>
      </c>
      <c r="S11" s="43">
        <v>4.37619393501084E-2</v>
      </c>
      <c r="T11" s="43">
        <v>3.0271844527445399E-2</v>
      </c>
      <c r="U11" s="43">
        <v>2.4368242874303801E-2</v>
      </c>
      <c r="V11" s="43">
        <v>7.4460518749432502E-3</v>
      </c>
      <c r="W11" s="43">
        <v>7.4920454915125195E-2</v>
      </c>
      <c r="X11" s="43">
        <v>0.101644311948</v>
      </c>
      <c r="Y11" s="43">
        <v>3.7979265383322303E-2</v>
      </c>
      <c r="Z11" s="43">
        <v>4.4680119611983898E-2</v>
      </c>
      <c r="AA11" s="43">
        <v>1.2552062822387499E-2</v>
      </c>
      <c r="AB11" s="43">
        <v>2.6291791764594001E-2</v>
      </c>
      <c r="AC11" s="43">
        <v>1.18788265059776E-2</v>
      </c>
      <c r="AD11" s="43">
        <v>5.6942650646593401E-2</v>
      </c>
      <c r="AE11" s="43">
        <v>8.4740971381527905E-2</v>
      </c>
      <c r="AF11" s="43">
        <v>2.61587017381474E-2</v>
      </c>
      <c r="AG11" s="43">
        <v>0.10224979718147501</v>
      </c>
      <c r="AH11" s="43">
        <v>6.2461827199034502E-2</v>
      </c>
      <c r="AI11" s="43">
        <v>9.3500075042289604E-2</v>
      </c>
      <c r="AJ11" s="43">
        <v>5.23482827066893E-2</v>
      </c>
      <c r="AK11" s="43">
        <v>3.0762107701401399E-2</v>
      </c>
      <c r="AL11" s="43">
        <v>2.14072245917055E-2</v>
      </c>
      <c r="AM11" s="43">
        <v>5.2181136036671801E-2</v>
      </c>
      <c r="AN11" s="43">
        <v>7.2712860010590297E-2</v>
      </c>
      <c r="AO11" s="43">
        <v>2.9723340931487201E-2</v>
      </c>
      <c r="AP11" s="43">
        <v>6.6553221519671704E-2</v>
      </c>
      <c r="AQ11" s="43">
        <v>2.5155060838611999E-2</v>
      </c>
      <c r="AR11" s="43">
        <v>1.31415277420562E-2</v>
      </c>
      <c r="AS11" s="43">
        <v>4.2221239311974801E-2</v>
      </c>
      <c r="AT11" s="43">
        <v>0.111364287785872</v>
      </c>
      <c r="AU11" s="43">
        <v>5.1857061633411597E-2</v>
      </c>
      <c r="AV11" s="43">
        <v>1.2969947760378801E-2</v>
      </c>
      <c r="AW11" s="43">
        <v>6.6435997079402995E-2</v>
      </c>
      <c r="AX11" s="43">
        <v>8.18220424978989E-2</v>
      </c>
      <c r="AY11" s="43">
        <v>9.2237457017774992E-3</v>
      </c>
      <c r="AZ11" s="43">
        <v>2.68519962144185E-2</v>
      </c>
      <c r="BA11" s="44">
        <v>1.7943761752744099E-2</v>
      </c>
    </row>
    <row r="12" spans="1:53" customFormat="1" ht="25.5">
      <c r="A12" s="45" t="s">
        <v>28</v>
      </c>
      <c r="B12" s="46">
        <v>12181388</v>
      </c>
      <c r="C12" s="46">
        <v>35445</v>
      </c>
      <c r="D12" s="46">
        <v>4377</v>
      </c>
      <c r="E12" s="46">
        <v>719642</v>
      </c>
      <c r="F12" s="46">
        <v>62205</v>
      </c>
      <c r="G12" s="46">
        <v>4264140</v>
      </c>
      <c r="H12" s="46">
        <v>216628</v>
      </c>
      <c r="I12" s="46">
        <v>45313</v>
      </c>
      <c r="J12" s="46">
        <v>28515</v>
      </c>
      <c r="K12" s="46">
        <v>3003</v>
      </c>
      <c r="L12" s="46">
        <v>266134</v>
      </c>
      <c r="M12" s="46">
        <v>337492</v>
      </c>
      <c r="N12" s="46">
        <v>9165</v>
      </c>
      <c r="O12" s="46">
        <v>53518</v>
      </c>
      <c r="P12" s="46">
        <v>680635</v>
      </c>
      <c r="Q12" s="46">
        <v>109790</v>
      </c>
      <c r="R12" s="46">
        <v>45504</v>
      </c>
      <c r="S12" s="46">
        <v>103841</v>
      </c>
      <c r="T12" s="46">
        <v>53266</v>
      </c>
      <c r="U12" s="46">
        <v>20416</v>
      </c>
      <c r="V12" s="46">
        <v>3453</v>
      </c>
      <c r="W12" s="46">
        <v>28309</v>
      </c>
      <c r="X12" s="46">
        <v>13196</v>
      </c>
      <c r="Y12" s="46">
        <v>100820</v>
      </c>
      <c r="Z12" s="46">
        <v>94507</v>
      </c>
      <c r="AA12" s="46">
        <v>10758</v>
      </c>
      <c r="AB12" s="46">
        <v>45402</v>
      </c>
      <c r="AC12" s="46">
        <v>2813</v>
      </c>
      <c r="AD12" s="46">
        <v>67159</v>
      </c>
      <c r="AE12" s="46">
        <v>179139</v>
      </c>
      <c r="AF12" s="46">
        <v>783</v>
      </c>
      <c r="AG12" s="46">
        <v>95707</v>
      </c>
      <c r="AH12" s="46">
        <v>150382</v>
      </c>
      <c r="AI12" s="46">
        <v>186392</v>
      </c>
      <c r="AJ12" s="46">
        <v>263443</v>
      </c>
      <c r="AK12" s="46">
        <v>1968</v>
      </c>
      <c r="AL12" s="46">
        <v>93468</v>
      </c>
      <c r="AM12" s="46">
        <v>143233</v>
      </c>
      <c r="AN12" s="46">
        <v>193898</v>
      </c>
      <c r="AO12" s="46">
        <v>79898</v>
      </c>
      <c r="AP12" s="46">
        <v>4763</v>
      </c>
      <c r="AQ12" s="46">
        <v>53150</v>
      </c>
      <c r="AR12" s="46">
        <v>1351</v>
      </c>
      <c r="AS12" s="46">
        <v>120610</v>
      </c>
      <c r="AT12" s="46">
        <v>2643032</v>
      </c>
      <c r="AU12" s="46">
        <v>109725</v>
      </c>
      <c r="AV12" s="46">
        <v>0</v>
      </c>
      <c r="AW12" s="46">
        <v>63038</v>
      </c>
      <c r="AX12" s="46">
        <v>261957</v>
      </c>
      <c r="AY12" s="46">
        <v>2811</v>
      </c>
      <c r="AZ12" s="46">
        <v>98984</v>
      </c>
      <c r="BA12" s="47">
        <v>8210</v>
      </c>
    </row>
    <row r="13" spans="1:53" customFormat="1">
      <c r="A13" s="48" t="s">
        <v>30</v>
      </c>
      <c r="B13" s="49">
        <v>3.8022636541482698E-2</v>
      </c>
      <c r="C13" s="49">
        <v>7.3323019083843897E-3</v>
      </c>
      <c r="D13" s="49">
        <v>6.1574431628747097E-3</v>
      </c>
      <c r="E13" s="49">
        <v>0.104443661694852</v>
      </c>
      <c r="F13" s="49">
        <v>2.112037646931E-2</v>
      </c>
      <c r="G13" s="49">
        <v>0.108811594648166</v>
      </c>
      <c r="H13" s="49">
        <v>3.9321156967158703E-2</v>
      </c>
      <c r="I13" s="49">
        <v>1.26915297000225E-2</v>
      </c>
      <c r="J13" s="49">
        <v>3.0071532598849E-2</v>
      </c>
      <c r="K13" s="49">
        <v>4.3787829520550202E-3</v>
      </c>
      <c r="L13" s="49">
        <v>1.2953527891135699E-2</v>
      </c>
      <c r="M13" s="49">
        <v>3.2827489447778899E-2</v>
      </c>
      <c r="N13" s="49">
        <v>6.5820799372601699E-3</v>
      </c>
      <c r="O13" s="49">
        <v>3.1874299075718003E-2</v>
      </c>
      <c r="P13" s="49">
        <v>5.39867728896588E-2</v>
      </c>
      <c r="Q13" s="49">
        <v>1.6882444886790401E-2</v>
      </c>
      <c r="R13" s="49">
        <v>1.46495853565959E-2</v>
      </c>
      <c r="S13" s="49">
        <v>3.6244664487028101E-2</v>
      </c>
      <c r="T13" s="49">
        <v>1.2138545225002699E-2</v>
      </c>
      <c r="U13" s="49">
        <v>4.4591023260893304E-3</v>
      </c>
      <c r="V13" s="49">
        <v>2.6126630549922801E-3</v>
      </c>
      <c r="W13" s="49">
        <v>4.7716094882027903E-3</v>
      </c>
      <c r="X13" s="49">
        <v>1.9464410116714201E-3</v>
      </c>
      <c r="Y13" s="49">
        <v>1.0190823730286199E-2</v>
      </c>
      <c r="Z13" s="49">
        <v>1.7383542113524001E-2</v>
      </c>
      <c r="AA13" s="49">
        <v>3.6491039546884302E-3</v>
      </c>
      <c r="AB13" s="49">
        <v>7.7099947017348399E-3</v>
      </c>
      <c r="AC13" s="49">
        <v>2.71645711416266E-3</v>
      </c>
      <c r="AD13" s="49">
        <v>3.5797838345513998E-2</v>
      </c>
      <c r="AE13" s="49">
        <v>6.0866025702227801E-2</v>
      </c>
      <c r="AF13" s="49">
        <v>5.9405039186082704E-4</v>
      </c>
      <c r="AG13" s="49">
        <v>1.0812506658469201E-2</v>
      </c>
      <c r="AH13" s="49">
        <v>7.3537257387246896E-2</v>
      </c>
      <c r="AI13" s="49">
        <v>9.5672246486922397E-3</v>
      </c>
      <c r="AJ13" s="49">
        <v>2.6165550044868501E-2</v>
      </c>
      <c r="AK13" s="49">
        <v>2.6258871375561899E-3</v>
      </c>
      <c r="AL13" s="49">
        <v>8.1498019181697693E-3</v>
      </c>
      <c r="AM13" s="49">
        <v>3.65292180442345E-2</v>
      </c>
      <c r="AN13" s="49">
        <v>4.6946497147468499E-2</v>
      </c>
      <c r="AO13" s="49">
        <v>6.3623821705503496E-3</v>
      </c>
      <c r="AP13" s="49">
        <v>4.51788658141207E-3</v>
      </c>
      <c r="AQ13" s="49">
        <v>1.08283846698596E-2</v>
      </c>
      <c r="AR13" s="49">
        <v>1.57941499684351E-3</v>
      </c>
      <c r="AS13" s="49">
        <v>1.8071464167677301E-2</v>
      </c>
      <c r="AT13" s="49">
        <v>9.5494909655430199E-2</v>
      </c>
      <c r="AU13" s="49">
        <v>3.5628736390212301E-2</v>
      </c>
      <c r="AV13" s="49">
        <v>0</v>
      </c>
      <c r="AW13" s="49">
        <v>7.71103166332744E-3</v>
      </c>
      <c r="AX13" s="49">
        <v>3.5897556770273703E-2</v>
      </c>
      <c r="AY13" s="49">
        <v>1.54950990065718E-3</v>
      </c>
      <c r="AZ13" s="49">
        <v>1.7166575125704801E-2</v>
      </c>
      <c r="BA13" s="50">
        <v>1.43613066864915E-2</v>
      </c>
    </row>
    <row r="14" spans="1:53" customFormat="1">
      <c r="A14" s="48" t="s">
        <v>100</v>
      </c>
      <c r="B14" s="49">
        <v>1</v>
      </c>
      <c r="C14" s="49">
        <v>2.9097669329636298E-3</v>
      </c>
      <c r="D14" s="49">
        <v>3.5931865892458202E-4</v>
      </c>
      <c r="E14" s="49">
        <v>5.90771757701175E-2</v>
      </c>
      <c r="F14" s="49">
        <v>5.1065609272112501E-3</v>
      </c>
      <c r="G14" s="49">
        <v>0.350053704881578</v>
      </c>
      <c r="H14" s="49">
        <v>1.7783523519651501E-2</v>
      </c>
      <c r="I14" s="49">
        <v>3.7198552414552401E-3</v>
      </c>
      <c r="J14" s="49">
        <v>2.3408662461125102E-3</v>
      </c>
      <c r="K14" s="49">
        <v>2.4652363096881898E-4</v>
      </c>
      <c r="L14" s="49">
        <v>2.1847592409009499E-2</v>
      </c>
      <c r="M14" s="49">
        <v>2.77055455421008E-2</v>
      </c>
      <c r="N14" s="49">
        <v>7.5237731529444803E-4</v>
      </c>
      <c r="O14" s="49">
        <v>4.3934238035928299E-3</v>
      </c>
      <c r="P14" s="49">
        <v>5.5874995525961403E-2</v>
      </c>
      <c r="Q14" s="49">
        <v>9.0129302178044105E-3</v>
      </c>
      <c r="R14" s="49">
        <v>3.73553489963541E-3</v>
      </c>
      <c r="S14" s="49">
        <v>8.5245622255854595E-3</v>
      </c>
      <c r="T14" s="49">
        <v>4.3727365058891503E-3</v>
      </c>
      <c r="U14" s="49">
        <v>1.6759994838026701E-3</v>
      </c>
      <c r="V14" s="49">
        <v>2.8346523401109999E-4</v>
      </c>
      <c r="W14" s="49">
        <v>2.3239552011642701E-3</v>
      </c>
      <c r="X14" s="49">
        <v>1.0832919861020801E-3</v>
      </c>
      <c r="Y14" s="49">
        <v>8.2765609304949507E-3</v>
      </c>
      <c r="Z14" s="49">
        <v>7.7583112860373504E-3</v>
      </c>
      <c r="AA14" s="49">
        <v>8.8315059006412102E-4</v>
      </c>
      <c r="AB14" s="49">
        <v>3.7271614696124901E-3</v>
      </c>
      <c r="AC14" s="49">
        <v>2.30926065239856E-4</v>
      </c>
      <c r="AD14" s="49">
        <v>5.5132469304811603E-3</v>
      </c>
      <c r="AE14" s="49">
        <v>1.4705959616424701E-2</v>
      </c>
      <c r="AF14" s="49">
        <v>6.4278389293568204E-5</v>
      </c>
      <c r="AG14" s="49">
        <v>7.8568222274834395E-3</v>
      </c>
      <c r="AH14" s="49">
        <v>1.23452269971205E-2</v>
      </c>
      <c r="AI14" s="49">
        <v>1.5301376165015E-2</v>
      </c>
      <c r="AJ14" s="49">
        <v>2.1626681622816699E-2</v>
      </c>
      <c r="AK14" s="49">
        <v>1.61557943971574E-4</v>
      </c>
      <c r="AL14" s="49">
        <v>7.6730172292352903E-3</v>
      </c>
      <c r="AM14" s="49">
        <v>1.17583480634555E-2</v>
      </c>
      <c r="AN14" s="49">
        <v>1.5917562103760299E-2</v>
      </c>
      <c r="AO14" s="49">
        <v>6.5590226663825198E-3</v>
      </c>
      <c r="AP14" s="49">
        <v>3.9100634508973901E-4</v>
      </c>
      <c r="AQ14" s="49">
        <v>4.3632137815493603E-3</v>
      </c>
      <c r="AR14" s="49">
        <v>1.10906901578047E-4</v>
      </c>
      <c r="AS14" s="49">
        <v>9.9011705398432404E-3</v>
      </c>
      <c r="AT14" s="49">
        <v>0.216972975493433</v>
      </c>
      <c r="AU14" s="49">
        <v>9.0075942084760809E-3</v>
      </c>
      <c r="AV14" s="49">
        <v>0</v>
      </c>
      <c r="AW14" s="49">
        <v>5.1749439390650701E-3</v>
      </c>
      <c r="AX14" s="49">
        <v>2.1504692240326001E-2</v>
      </c>
      <c r="AY14" s="49">
        <v>2.3076188033744599E-4</v>
      </c>
      <c r="AZ14" s="49">
        <v>8.1258391900824404E-3</v>
      </c>
      <c r="BA14" s="50">
        <v>6.7397902439360802E-4</v>
      </c>
    </row>
    <row r="15" spans="1:53" customFormat="1">
      <c r="A15" s="48" t="s">
        <v>31</v>
      </c>
      <c r="B15" s="49">
        <v>0.33667183639502601</v>
      </c>
      <c r="C15" s="49">
        <v>0.28920764692923401</v>
      </c>
      <c r="D15" s="49">
        <v>0.13692673465557201</v>
      </c>
      <c r="E15" s="49">
        <v>0.33220956787117101</v>
      </c>
      <c r="F15" s="49">
        <v>0.42340521114106</v>
      </c>
      <c r="G15" s="49">
        <v>0.33754009740213498</v>
      </c>
      <c r="H15" s="49">
        <v>0.30062253850274401</v>
      </c>
      <c r="I15" s="49">
        <v>0.46830301777594002</v>
      </c>
      <c r="J15" s="49">
        <v>0.52897636626720601</v>
      </c>
      <c r="K15" s="49">
        <v>0.23754152823920299</v>
      </c>
      <c r="L15" s="49">
        <v>0.35874706642780202</v>
      </c>
      <c r="M15" s="49">
        <v>0.50472584137922805</v>
      </c>
      <c r="N15" s="49">
        <v>0.24644384092070201</v>
      </c>
      <c r="O15" s="49">
        <v>0.27136468273686998</v>
      </c>
      <c r="P15" s="49">
        <v>0.38350106181396898</v>
      </c>
      <c r="Q15" s="49">
        <v>0.39434080182749398</v>
      </c>
      <c r="R15" s="49">
        <v>0.34930260764099402</v>
      </c>
      <c r="S15" s="49">
        <v>0.30213125009092401</v>
      </c>
      <c r="T15" s="49">
        <v>0.38812865241405398</v>
      </c>
      <c r="U15" s="49">
        <v>0.30395878928640602</v>
      </c>
      <c r="V15" s="49">
        <v>0.56091617933723203</v>
      </c>
      <c r="W15" s="49">
        <v>0.30301635554033202</v>
      </c>
      <c r="X15" s="49">
        <v>0.309881645688521</v>
      </c>
      <c r="Y15" s="49">
        <v>0.30001755706791</v>
      </c>
      <c r="Z15" s="49">
        <v>0.40669337590746202</v>
      </c>
      <c r="AA15" s="49">
        <v>0.313151306980264</v>
      </c>
      <c r="AB15" s="49">
        <v>0.30927371561695299</v>
      </c>
      <c r="AC15" s="49">
        <v>0.13553360635991299</v>
      </c>
      <c r="AD15" s="49">
        <v>0.37228652520011501</v>
      </c>
      <c r="AE15" s="49">
        <v>0.32168099640140502</v>
      </c>
      <c r="AF15" s="49">
        <v>0.13271186440678001</v>
      </c>
      <c r="AG15" s="49">
        <v>0.49442073832229499</v>
      </c>
      <c r="AH15" s="49">
        <v>0.261623092393233</v>
      </c>
      <c r="AI15" s="49">
        <v>0.51560006085669596</v>
      </c>
      <c r="AJ15" s="49">
        <v>0.42380071426273302</v>
      </c>
      <c r="AK15" s="49">
        <v>0.124841410809439</v>
      </c>
      <c r="AL15" s="49">
        <v>0.28579728047993702</v>
      </c>
      <c r="AM15" s="49">
        <v>0.37643858657800999</v>
      </c>
      <c r="AN15" s="49">
        <v>0.39549227976421197</v>
      </c>
      <c r="AO15" s="49">
        <v>0.45452114799328702</v>
      </c>
      <c r="AP15" s="49">
        <v>0.488262429523321</v>
      </c>
      <c r="AQ15" s="49">
        <v>0.45125740775330703</v>
      </c>
      <c r="AR15" s="49">
        <v>5.6843522531240802E-2</v>
      </c>
      <c r="AS15" s="49">
        <v>0.55783728782202502</v>
      </c>
      <c r="AT15" s="49">
        <v>0.294163829127498</v>
      </c>
      <c r="AU15" s="49">
        <v>0.36752145340541398</v>
      </c>
      <c r="AV15" s="49">
        <v>0</v>
      </c>
      <c r="AW15" s="49">
        <v>0.37343238135859302</v>
      </c>
      <c r="AX15" s="49">
        <v>0.31682125324583399</v>
      </c>
      <c r="AY15" s="49">
        <v>0.30277897457992198</v>
      </c>
      <c r="AZ15" s="49">
        <v>0.30606540345322297</v>
      </c>
      <c r="BA15" s="50">
        <v>0.183693560656911</v>
      </c>
    </row>
    <row r="16" spans="1:53" customFormat="1">
      <c r="A16" s="51" t="s">
        <v>101</v>
      </c>
      <c r="B16" s="52">
        <v>1011055.204</v>
      </c>
      <c r="C16" s="52">
        <v>2941.9349999999999</v>
      </c>
      <c r="D16" s="52">
        <v>363.291</v>
      </c>
      <c r="E16" s="52">
        <v>59730.286</v>
      </c>
      <c r="F16" s="52">
        <v>5163.0150000000003</v>
      </c>
      <c r="G16" s="52">
        <v>353923.62</v>
      </c>
      <c r="H16" s="52">
        <v>17980.124</v>
      </c>
      <c r="I16" s="52">
        <v>3760.9789999999998</v>
      </c>
      <c r="J16" s="52">
        <v>2366.7449999999999</v>
      </c>
      <c r="K16" s="52">
        <v>249.249</v>
      </c>
      <c r="L16" s="52">
        <v>22089.121999999999</v>
      </c>
      <c r="M16" s="52">
        <v>28011.835999999999</v>
      </c>
      <c r="N16" s="52">
        <v>760.69500000000005</v>
      </c>
      <c r="O16" s="52">
        <v>4441.9939999999997</v>
      </c>
      <c r="P16" s="52">
        <v>56492.705000000002</v>
      </c>
      <c r="Q16" s="52">
        <v>9112.57</v>
      </c>
      <c r="R16" s="52">
        <v>3776.8319999999999</v>
      </c>
      <c r="S16" s="52">
        <v>8618.8029999999999</v>
      </c>
      <c r="T16" s="52">
        <v>4421.0780000000004</v>
      </c>
      <c r="U16" s="52">
        <v>1694.528</v>
      </c>
      <c r="V16" s="52">
        <v>286.59899999999999</v>
      </c>
      <c r="W16" s="52">
        <v>2349.6469999999999</v>
      </c>
      <c r="X16" s="52">
        <v>1095.268</v>
      </c>
      <c r="Y16" s="52">
        <v>8368.06</v>
      </c>
      <c r="Z16" s="52">
        <v>7844.0810000000001</v>
      </c>
      <c r="AA16" s="52">
        <v>892.91399999999999</v>
      </c>
      <c r="AB16" s="52">
        <v>3768.366</v>
      </c>
      <c r="AC16" s="52">
        <v>233.47900000000001</v>
      </c>
      <c r="AD16" s="52">
        <v>5574.1970000000001</v>
      </c>
      <c r="AE16" s="52">
        <v>14868.537</v>
      </c>
      <c r="AF16" s="52">
        <v>64.989000000000004</v>
      </c>
      <c r="AG16" s="52">
        <v>7943.6809999999996</v>
      </c>
      <c r="AH16" s="52">
        <v>12481.706</v>
      </c>
      <c r="AI16" s="52">
        <v>15470.536</v>
      </c>
      <c r="AJ16" s="52">
        <v>21865.769</v>
      </c>
      <c r="AK16" s="52">
        <v>163.34399999999999</v>
      </c>
      <c r="AL16" s="52">
        <v>7757.8440000000001</v>
      </c>
      <c r="AM16" s="52">
        <v>11888.339</v>
      </c>
      <c r="AN16" s="52">
        <v>16093.534</v>
      </c>
      <c r="AO16" s="52">
        <v>6631.5339999999997</v>
      </c>
      <c r="AP16" s="52">
        <v>395.32900000000001</v>
      </c>
      <c r="AQ16" s="52">
        <v>4411.45</v>
      </c>
      <c r="AR16" s="52">
        <v>112.133</v>
      </c>
      <c r="AS16" s="52">
        <v>10010.629999999999</v>
      </c>
      <c r="AT16" s="52">
        <v>219371.65599999999</v>
      </c>
      <c r="AU16" s="52">
        <v>9107.1749999999993</v>
      </c>
      <c r="AV16" s="52">
        <v>0</v>
      </c>
      <c r="AW16" s="52">
        <v>5232.1540000000005</v>
      </c>
      <c r="AX16" s="52">
        <v>21742.431</v>
      </c>
      <c r="AY16" s="52">
        <v>233.31299999999999</v>
      </c>
      <c r="AZ16" s="52">
        <v>8215.6720000000005</v>
      </c>
      <c r="BA16" s="53">
        <v>681.43</v>
      </c>
    </row>
    <row r="17" spans="1:53" customFormat="1">
      <c r="A17" s="51"/>
      <c r="B17" s="54">
        <v>8.3000000000000004E-2</v>
      </c>
      <c r="C17" s="54">
        <v>8.3000000000000004E-2</v>
      </c>
      <c r="D17" s="54">
        <v>8.3000000000000004E-2</v>
      </c>
      <c r="E17" s="54">
        <v>8.3000000000000004E-2</v>
      </c>
      <c r="F17" s="54">
        <v>8.3000000000000004E-2</v>
      </c>
      <c r="G17" s="54">
        <v>8.3000000000000004E-2</v>
      </c>
      <c r="H17" s="54">
        <v>8.3000000000000004E-2</v>
      </c>
      <c r="I17" s="54">
        <v>8.3000000000000004E-2</v>
      </c>
      <c r="J17" s="54">
        <v>8.3000000000000004E-2</v>
      </c>
      <c r="K17" s="54">
        <v>8.3000000000000004E-2</v>
      </c>
      <c r="L17" s="54">
        <v>8.3000000000000004E-2</v>
      </c>
      <c r="M17" s="54">
        <v>8.3000000000000004E-2</v>
      </c>
      <c r="N17" s="54">
        <v>8.3000000000000004E-2</v>
      </c>
      <c r="O17" s="54">
        <v>8.3000000000000004E-2</v>
      </c>
      <c r="P17" s="54">
        <v>8.3000000000000004E-2</v>
      </c>
      <c r="Q17" s="54">
        <v>8.3000000000000004E-2</v>
      </c>
      <c r="R17" s="54">
        <v>8.3000000000000004E-2</v>
      </c>
      <c r="S17" s="54">
        <v>8.3000000000000004E-2</v>
      </c>
      <c r="T17" s="54">
        <v>8.3000000000000004E-2</v>
      </c>
      <c r="U17" s="54">
        <v>8.3000000000000004E-2</v>
      </c>
      <c r="V17" s="54">
        <v>8.3000000000000004E-2</v>
      </c>
      <c r="W17" s="54">
        <v>8.3000000000000004E-2</v>
      </c>
      <c r="X17" s="54">
        <v>8.3000000000000004E-2</v>
      </c>
      <c r="Y17" s="54">
        <v>8.3000000000000004E-2</v>
      </c>
      <c r="Z17" s="54">
        <v>8.3000000000000004E-2</v>
      </c>
      <c r="AA17" s="54">
        <v>8.3000000000000004E-2</v>
      </c>
      <c r="AB17" s="54">
        <v>8.3000000000000004E-2</v>
      </c>
      <c r="AC17" s="54">
        <v>8.3000000000000004E-2</v>
      </c>
      <c r="AD17" s="54">
        <v>8.3000000000000004E-2</v>
      </c>
      <c r="AE17" s="54">
        <v>8.3000000000000004E-2</v>
      </c>
      <c r="AF17" s="54">
        <v>8.3000000000000004E-2</v>
      </c>
      <c r="AG17" s="54">
        <v>8.3000000000000004E-2</v>
      </c>
      <c r="AH17" s="54">
        <v>8.3000000000000004E-2</v>
      </c>
      <c r="AI17" s="54">
        <v>8.3000000000000004E-2</v>
      </c>
      <c r="AJ17" s="54">
        <v>8.3000000000000004E-2</v>
      </c>
      <c r="AK17" s="54">
        <v>8.3000000000000004E-2</v>
      </c>
      <c r="AL17" s="54">
        <v>8.3000000000000004E-2</v>
      </c>
      <c r="AM17" s="54">
        <v>8.3000000000000004E-2</v>
      </c>
      <c r="AN17" s="54">
        <v>8.3000000000000004E-2</v>
      </c>
      <c r="AO17" s="54">
        <v>8.3000000000000004E-2</v>
      </c>
      <c r="AP17" s="54">
        <v>8.3000000000000004E-2</v>
      </c>
      <c r="AQ17" s="54">
        <v>8.3000000000000004E-2</v>
      </c>
      <c r="AR17" s="54">
        <v>8.3000000000000004E-2</v>
      </c>
      <c r="AS17" s="54">
        <v>8.3000000000000004E-2</v>
      </c>
      <c r="AT17" s="54">
        <v>8.3000000000000004E-2</v>
      </c>
      <c r="AU17" s="54">
        <v>8.3000000000000004E-2</v>
      </c>
      <c r="AV17" s="54">
        <v>8.3000000000000004E-2</v>
      </c>
      <c r="AW17" s="54">
        <v>8.3000000000000004E-2</v>
      </c>
      <c r="AX17" s="54">
        <v>8.3000000000000004E-2</v>
      </c>
      <c r="AY17" s="54">
        <v>8.3000000000000004E-2</v>
      </c>
      <c r="AZ17" s="54">
        <v>8.3000000000000004E-2</v>
      </c>
      <c r="BA17" s="55">
        <v>8.3000000000000004E-2</v>
      </c>
    </row>
    <row r="18" spans="1:53" customFormat="1">
      <c r="A18" s="51"/>
      <c r="B18" s="54">
        <v>1</v>
      </c>
      <c r="C18" s="54">
        <v>2.9097669329636298E-3</v>
      </c>
      <c r="D18" s="54">
        <v>3.5931865892458202E-4</v>
      </c>
      <c r="E18" s="54">
        <v>5.90771757701175E-2</v>
      </c>
      <c r="F18" s="54">
        <v>5.1065609272112501E-3</v>
      </c>
      <c r="G18" s="54">
        <v>0.350053704881578</v>
      </c>
      <c r="H18" s="54">
        <v>1.7783523519651501E-2</v>
      </c>
      <c r="I18" s="54">
        <v>3.7198552414552401E-3</v>
      </c>
      <c r="J18" s="54">
        <v>2.3408662461125102E-3</v>
      </c>
      <c r="K18" s="54">
        <v>2.4652363096881898E-4</v>
      </c>
      <c r="L18" s="54">
        <v>2.1847592409009499E-2</v>
      </c>
      <c r="M18" s="54">
        <v>2.77055455421008E-2</v>
      </c>
      <c r="N18" s="54">
        <v>7.5237731529444803E-4</v>
      </c>
      <c r="O18" s="54">
        <v>4.3934238035928204E-3</v>
      </c>
      <c r="P18" s="54">
        <v>5.5874995525961403E-2</v>
      </c>
      <c r="Q18" s="54">
        <v>9.0129302178044105E-3</v>
      </c>
      <c r="R18" s="54">
        <v>3.73553489963541E-3</v>
      </c>
      <c r="S18" s="54">
        <v>8.5245622255854595E-3</v>
      </c>
      <c r="T18" s="54">
        <v>4.3727365058891503E-3</v>
      </c>
      <c r="U18" s="54">
        <v>1.6759994838026701E-3</v>
      </c>
      <c r="V18" s="54">
        <v>2.8346523401109999E-4</v>
      </c>
      <c r="W18" s="54">
        <v>2.3239552011642701E-3</v>
      </c>
      <c r="X18" s="54">
        <v>1.0832919861020801E-3</v>
      </c>
      <c r="Y18" s="54">
        <v>8.2765609304949507E-3</v>
      </c>
      <c r="Z18" s="54">
        <v>7.7583112860373504E-3</v>
      </c>
      <c r="AA18" s="54">
        <v>8.8315059006412102E-4</v>
      </c>
      <c r="AB18" s="54">
        <v>3.7271614696124901E-3</v>
      </c>
      <c r="AC18" s="54">
        <v>2.30926065239856E-4</v>
      </c>
      <c r="AD18" s="54">
        <v>5.5132469304811603E-3</v>
      </c>
      <c r="AE18" s="54">
        <v>1.4705959616424701E-2</v>
      </c>
      <c r="AF18" s="54">
        <v>6.4278389293568204E-5</v>
      </c>
      <c r="AG18" s="54">
        <v>7.8568222274834395E-3</v>
      </c>
      <c r="AH18" s="54">
        <v>1.23452269971205E-2</v>
      </c>
      <c r="AI18" s="54">
        <v>1.5301376165015E-2</v>
      </c>
      <c r="AJ18" s="54">
        <v>2.1626681622816699E-2</v>
      </c>
      <c r="AK18" s="54">
        <v>1.61557943971574E-4</v>
      </c>
      <c r="AL18" s="54">
        <v>7.6730172292352903E-3</v>
      </c>
      <c r="AM18" s="54">
        <v>1.17583480634555E-2</v>
      </c>
      <c r="AN18" s="54">
        <v>1.5917562103760299E-2</v>
      </c>
      <c r="AO18" s="54">
        <v>6.5590226663825198E-3</v>
      </c>
      <c r="AP18" s="54">
        <v>3.9100634508973901E-4</v>
      </c>
      <c r="AQ18" s="54">
        <v>4.3632137815493603E-3</v>
      </c>
      <c r="AR18" s="54">
        <v>1.10906901578047E-4</v>
      </c>
      <c r="AS18" s="54">
        <v>9.9011705398432404E-3</v>
      </c>
      <c r="AT18" s="54">
        <v>0.216972975493433</v>
      </c>
      <c r="AU18" s="54">
        <v>9.0075942084760809E-3</v>
      </c>
      <c r="AV18" s="54">
        <v>0</v>
      </c>
      <c r="AW18" s="54">
        <v>5.1749439390650701E-3</v>
      </c>
      <c r="AX18" s="54">
        <v>2.1504692240326001E-2</v>
      </c>
      <c r="AY18" s="54">
        <v>2.3076188033744599E-4</v>
      </c>
      <c r="AZ18" s="54">
        <v>8.1258391900824404E-3</v>
      </c>
      <c r="BA18" s="55">
        <v>6.7397902439360802E-4</v>
      </c>
    </row>
    <row r="19" spans="1:53" customFormat="1">
      <c r="A19" s="151" t="s">
        <v>33</v>
      </c>
      <c r="B19" s="56">
        <v>838671</v>
      </c>
      <c r="C19" s="56">
        <v>1697</v>
      </c>
      <c r="D19" s="56">
        <v>0</v>
      </c>
      <c r="E19" s="56">
        <v>78151</v>
      </c>
      <c r="F19" s="56">
        <v>5664</v>
      </c>
      <c r="G19" s="56">
        <v>188245</v>
      </c>
      <c r="H19" s="56">
        <v>11979</v>
      </c>
      <c r="I19" s="56">
        <v>8923</v>
      </c>
      <c r="J19" s="56">
        <v>1741</v>
      </c>
      <c r="K19" s="56">
        <v>253</v>
      </c>
      <c r="L19" s="56">
        <v>33568</v>
      </c>
      <c r="M19" s="56">
        <v>23218</v>
      </c>
      <c r="N19" s="56">
        <v>316</v>
      </c>
      <c r="O19" s="56">
        <v>5245</v>
      </c>
      <c r="P19" s="56">
        <v>28412</v>
      </c>
      <c r="Q19" s="56">
        <v>4081</v>
      </c>
      <c r="R19" s="56">
        <v>4235</v>
      </c>
      <c r="S19" s="56">
        <v>11673</v>
      </c>
      <c r="T19" s="56">
        <v>2737</v>
      </c>
      <c r="U19" s="56">
        <v>3858</v>
      </c>
      <c r="V19" s="56">
        <v>676</v>
      </c>
      <c r="W19" s="56">
        <v>1271</v>
      </c>
      <c r="X19" s="56">
        <v>1262</v>
      </c>
      <c r="Y19" s="56">
        <v>3170</v>
      </c>
      <c r="Z19" s="56">
        <v>5205</v>
      </c>
      <c r="AA19" s="56">
        <v>0</v>
      </c>
      <c r="AB19" s="56">
        <v>0</v>
      </c>
      <c r="AC19" s="56">
        <v>441</v>
      </c>
      <c r="AD19" s="56">
        <v>6541</v>
      </c>
      <c r="AE19" s="56">
        <v>7372</v>
      </c>
      <c r="AF19" s="56">
        <v>0</v>
      </c>
      <c r="AG19" s="56">
        <v>13321</v>
      </c>
      <c r="AH19" s="56">
        <v>5838</v>
      </c>
      <c r="AI19" s="56">
        <v>30051</v>
      </c>
      <c r="AJ19" s="56">
        <v>16712</v>
      </c>
      <c r="AK19" s="56">
        <v>0</v>
      </c>
      <c r="AL19" s="56">
        <v>14217</v>
      </c>
      <c r="AM19" s="56">
        <v>10484</v>
      </c>
      <c r="AN19" s="56">
        <v>13067</v>
      </c>
      <c r="AO19" s="56">
        <v>2380</v>
      </c>
      <c r="AP19" s="56">
        <v>0</v>
      </c>
      <c r="AQ19" s="56">
        <v>3780</v>
      </c>
      <c r="AR19" s="56">
        <v>0</v>
      </c>
      <c r="AS19" s="56">
        <v>15944</v>
      </c>
      <c r="AT19" s="56">
        <v>218958</v>
      </c>
      <c r="AU19" s="56">
        <v>15995</v>
      </c>
      <c r="AV19" s="56">
        <v>0</v>
      </c>
      <c r="AW19" s="56">
        <v>0</v>
      </c>
      <c r="AX19" s="56">
        <v>23238</v>
      </c>
      <c r="AY19" s="56">
        <v>1272</v>
      </c>
      <c r="AZ19" s="56">
        <v>11897</v>
      </c>
      <c r="BA19" s="57">
        <v>1583</v>
      </c>
    </row>
    <row r="20" spans="1:53" customFormat="1">
      <c r="A20" s="151"/>
      <c r="B20" s="58">
        <v>6.8848558144605498E-2</v>
      </c>
      <c r="C20" s="58">
        <v>4.7876992523628203E-2</v>
      </c>
      <c r="D20" s="58">
        <v>0</v>
      </c>
      <c r="E20" s="58">
        <v>0.108597052423288</v>
      </c>
      <c r="F20" s="58">
        <v>9.1053773812394503E-2</v>
      </c>
      <c r="G20" s="58">
        <v>4.4146064622643699E-2</v>
      </c>
      <c r="H20" s="58">
        <v>5.5297560795465002E-2</v>
      </c>
      <c r="I20" s="58">
        <v>0.19691920640875701</v>
      </c>
      <c r="J20" s="58">
        <v>6.10555847799404E-2</v>
      </c>
      <c r="K20" s="58">
        <v>8.4249084249084297E-2</v>
      </c>
      <c r="L20" s="58">
        <v>0.12613194856726301</v>
      </c>
      <c r="M20" s="58">
        <v>6.8795704787076403E-2</v>
      </c>
      <c r="N20" s="58">
        <v>3.4478996181123801E-2</v>
      </c>
      <c r="O20" s="58">
        <v>9.8004409731305295E-2</v>
      </c>
      <c r="P20" s="58">
        <v>4.1743371998207601E-2</v>
      </c>
      <c r="Q20" s="58">
        <v>3.7170962747062601E-2</v>
      </c>
      <c r="R20" s="58">
        <v>9.3068741209564002E-2</v>
      </c>
      <c r="S20" s="58">
        <v>0.112412245644784</v>
      </c>
      <c r="T20" s="58">
        <v>5.1383621822550997E-2</v>
      </c>
      <c r="U20" s="58">
        <v>0.18896943573667699</v>
      </c>
      <c r="V20" s="58">
        <v>0.19577179264407801</v>
      </c>
      <c r="W20" s="58">
        <v>4.4897382457875598E-2</v>
      </c>
      <c r="X20" s="58">
        <v>9.5635040921491402E-2</v>
      </c>
      <c r="Y20" s="58">
        <v>3.14421741717913E-2</v>
      </c>
      <c r="Z20" s="58">
        <v>5.5075285428592601E-2</v>
      </c>
      <c r="AA20" s="58">
        <v>0</v>
      </c>
      <c r="AB20" s="58">
        <v>0</v>
      </c>
      <c r="AC20" s="58">
        <v>0.156772129399218</v>
      </c>
      <c r="AD20" s="58">
        <v>9.7395732515374006E-2</v>
      </c>
      <c r="AE20" s="58">
        <v>4.1152401208000497E-2</v>
      </c>
      <c r="AF20" s="58">
        <v>0</v>
      </c>
      <c r="AG20" s="58">
        <v>0.13918522156164101</v>
      </c>
      <c r="AH20" s="58">
        <v>3.8821135508238999E-2</v>
      </c>
      <c r="AI20" s="58">
        <v>0.16122473067513601</v>
      </c>
      <c r="AJ20" s="58">
        <v>6.3436872492341798E-2</v>
      </c>
      <c r="AK20" s="58">
        <v>0</v>
      </c>
      <c r="AL20" s="58">
        <v>0.15210553344460101</v>
      </c>
      <c r="AM20" s="58">
        <v>7.3195422842501398E-2</v>
      </c>
      <c r="AN20" s="58">
        <v>6.7391102538448003E-2</v>
      </c>
      <c r="AO20" s="58">
        <v>2.9787979674084499E-2</v>
      </c>
      <c r="AP20" s="58">
        <v>0</v>
      </c>
      <c r="AQ20" s="58">
        <v>7.1119473189087498E-2</v>
      </c>
      <c r="AR20" s="58">
        <v>0</v>
      </c>
      <c r="AS20" s="58">
        <v>0.132194677058287</v>
      </c>
      <c r="AT20" s="58">
        <v>8.2843491868429903E-2</v>
      </c>
      <c r="AU20" s="58">
        <v>0.145773524720893</v>
      </c>
      <c r="AV20" s="58"/>
      <c r="AW20" s="58">
        <v>0</v>
      </c>
      <c r="AX20" s="58">
        <v>8.8709215634627095E-2</v>
      </c>
      <c r="AY20" s="58">
        <v>0.452508004268943</v>
      </c>
      <c r="AZ20" s="58">
        <v>0.120191142002748</v>
      </c>
      <c r="BA20" s="59">
        <v>0.19281364190012201</v>
      </c>
    </row>
    <row r="21" spans="1:53" customFormat="1">
      <c r="A21" s="152" t="s">
        <v>102</v>
      </c>
      <c r="B21" s="56">
        <v>8397501</v>
      </c>
      <c r="C21" s="56">
        <v>28525</v>
      </c>
      <c r="D21" s="56">
        <v>610</v>
      </c>
      <c r="E21" s="56">
        <v>458296</v>
      </c>
      <c r="F21" s="56">
        <v>42623</v>
      </c>
      <c r="G21" s="56">
        <v>2756747</v>
      </c>
      <c r="H21" s="56">
        <v>154259</v>
      </c>
      <c r="I21" s="56">
        <v>39839</v>
      </c>
      <c r="J21" s="56">
        <v>24331</v>
      </c>
      <c r="K21" s="56">
        <v>2030</v>
      </c>
      <c r="L21" s="56">
        <v>220789</v>
      </c>
      <c r="M21" s="56">
        <v>268093</v>
      </c>
      <c r="N21" s="56">
        <v>4005</v>
      </c>
      <c r="O21" s="56">
        <v>38154</v>
      </c>
      <c r="P21" s="56">
        <v>416371</v>
      </c>
      <c r="Q21" s="56">
        <v>91180</v>
      </c>
      <c r="R21" s="56">
        <v>31513</v>
      </c>
      <c r="S21" s="56">
        <v>75257</v>
      </c>
      <c r="T21" s="56">
        <v>46283</v>
      </c>
      <c r="U21" s="56">
        <v>13473</v>
      </c>
      <c r="V21" s="56">
        <v>676</v>
      </c>
      <c r="W21" s="56">
        <v>17119</v>
      </c>
      <c r="X21" s="56">
        <v>11621</v>
      </c>
      <c r="Y21" s="56">
        <v>54158</v>
      </c>
      <c r="Z21" s="56">
        <v>67139</v>
      </c>
      <c r="AA21" s="56">
        <v>6609</v>
      </c>
      <c r="AB21" s="56">
        <v>29111</v>
      </c>
      <c r="AC21" s="56">
        <v>1336</v>
      </c>
      <c r="AD21" s="56">
        <v>56726</v>
      </c>
      <c r="AE21" s="56">
        <v>122498</v>
      </c>
      <c r="AF21" s="56">
        <v>287</v>
      </c>
      <c r="AG21" s="56">
        <v>74217</v>
      </c>
      <c r="AH21" s="56">
        <v>97185</v>
      </c>
      <c r="AI21" s="56">
        <v>145613</v>
      </c>
      <c r="AJ21" s="56">
        <v>209521</v>
      </c>
      <c r="AK21" s="56">
        <v>1366</v>
      </c>
      <c r="AL21" s="56">
        <v>74210</v>
      </c>
      <c r="AM21" s="56">
        <v>103244</v>
      </c>
      <c r="AN21" s="56">
        <v>164514</v>
      </c>
      <c r="AO21" s="56">
        <v>49789</v>
      </c>
      <c r="AP21" s="56">
        <v>4362</v>
      </c>
      <c r="AQ21" s="56">
        <v>47647</v>
      </c>
      <c r="AR21" s="56">
        <v>0</v>
      </c>
      <c r="AS21" s="56">
        <v>101548</v>
      </c>
      <c r="AT21" s="56">
        <v>1832383</v>
      </c>
      <c r="AU21" s="56">
        <v>86885</v>
      </c>
      <c r="AV21" s="56">
        <v>0</v>
      </c>
      <c r="AW21" s="56">
        <v>46396</v>
      </c>
      <c r="AX21" s="56">
        <v>186009</v>
      </c>
      <c r="AY21" s="56">
        <v>1565</v>
      </c>
      <c r="AZ21" s="56">
        <v>85858</v>
      </c>
      <c r="BA21" s="57">
        <v>5531</v>
      </c>
    </row>
    <row r="22" spans="1:53" customFormat="1">
      <c r="A22" s="152"/>
      <c r="B22" s="58">
        <v>0.68937144108700898</v>
      </c>
      <c r="C22" s="58">
        <v>0.804767950345606</v>
      </c>
      <c r="D22" s="58">
        <v>0.13936486177747301</v>
      </c>
      <c r="E22" s="58">
        <v>0.63683887266168504</v>
      </c>
      <c r="F22" s="58">
        <v>0.68520215416767105</v>
      </c>
      <c r="G22" s="58">
        <v>0.64649542463427601</v>
      </c>
      <c r="H22" s="58">
        <v>0.71209169636427405</v>
      </c>
      <c r="I22" s="58">
        <v>0.87919581577030903</v>
      </c>
      <c r="J22" s="58">
        <v>0.85327020866210801</v>
      </c>
      <c r="K22" s="58">
        <v>0.67599067599067597</v>
      </c>
      <c r="L22" s="58">
        <v>0.82961590777578198</v>
      </c>
      <c r="M22" s="58">
        <v>0.79436845910421605</v>
      </c>
      <c r="N22" s="58">
        <v>0.43698854337152199</v>
      </c>
      <c r="O22" s="58">
        <v>0.71291901790051904</v>
      </c>
      <c r="P22" s="58">
        <v>0.61173903781028005</v>
      </c>
      <c r="Q22" s="58">
        <v>0.83049458056289305</v>
      </c>
      <c r="R22" s="58">
        <v>0.69253252461322101</v>
      </c>
      <c r="S22" s="58">
        <v>0.72473300526766904</v>
      </c>
      <c r="T22" s="58">
        <v>0.86890324034093003</v>
      </c>
      <c r="U22" s="58">
        <v>0.65992358934169304</v>
      </c>
      <c r="V22" s="58">
        <v>0.19577179264407801</v>
      </c>
      <c r="W22" s="58">
        <v>0.60471934720406895</v>
      </c>
      <c r="X22" s="58">
        <v>0.88064565019702901</v>
      </c>
      <c r="Y22" s="58">
        <v>0.537175163658004</v>
      </c>
      <c r="Z22" s="58">
        <v>0.71041298528151398</v>
      </c>
      <c r="AA22" s="58">
        <v>0.61433351924149504</v>
      </c>
      <c r="AB22" s="58">
        <v>0.64118320778820304</v>
      </c>
      <c r="AC22" s="58">
        <v>0.47493778883754001</v>
      </c>
      <c r="AD22" s="58">
        <v>0.84465224318408505</v>
      </c>
      <c r="AE22" s="58">
        <v>0.68381536125578501</v>
      </c>
      <c r="AF22" s="58">
        <v>0.36653895274584902</v>
      </c>
      <c r="AG22" s="58">
        <v>0.77546052012914402</v>
      </c>
      <c r="AH22" s="58">
        <v>0.64625420595549998</v>
      </c>
      <c r="AI22" s="58">
        <v>0.78121915103652495</v>
      </c>
      <c r="AJ22" s="58">
        <v>0.795318152313783</v>
      </c>
      <c r="AK22" s="58">
        <v>0.694105691056911</v>
      </c>
      <c r="AL22" s="58">
        <v>0.79396156973509602</v>
      </c>
      <c r="AM22" s="58">
        <v>0.72081154482556398</v>
      </c>
      <c r="AN22" s="58">
        <v>0.84845640491392404</v>
      </c>
      <c r="AO22" s="58">
        <v>0.623157025207139</v>
      </c>
      <c r="AP22" s="58">
        <v>0.91580936384631495</v>
      </c>
      <c r="AQ22" s="58">
        <v>0.89646284101599305</v>
      </c>
      <c r="AR22" s="58">
        <v>0</v>
      </c>
      <c r="AS22" s="58">
        <v>0.84195340353204495</v>
      </c>
      <c r="AT22" s="58">
        <v>0.69328823865923705</v>
      </c>
      <c r="AU22" s="58">
        <v>0.79184324447482302</v>
      </c>
      <c r="AV22" s="58"/>
      <c r="AW22" s="58">
        <v>0.73600050763031799</v>
      </c>
      <c r="AX22" s="58">
        <v>0.71007455422073096</v>
      </c>
      <c r="AY22" s="58">
        <v>0.55674137317680505</v>
      </c>
      <c r="AZ22" s="58">
        <v>0.86739270993291795</v>
      </c>
      <c r="BA22" s="59">
        <v>0.67369062119366596</v>
      </c>
    </row>
    <row r="23" spans="1:53" customFormat="1">
      <c r="A23" s="151" t="s">
        <v>103</v>
      </c>
      <c r="B23" s="56">
        <v>3436887</v>
      </c>
      <c r="C23" s="56">
        <v>6920</v>
      </c>
      <c r="D23" s="56">
        <v>3767</v>
      </c>
      <c r="E23" s="56">
        <v>231246</v>
      </c>
      <c r="F23" s="56">
        <v>18413</v>
      </c>
      <c r="G23" s="56">
        <v>1417573</v>
      </c>
      <c r="H23" s="56">
        <v>58734</v>
      </c>
      <c r="I23" s="56">
        <v>4510</v>
      </c>
      <c r="J23" s="56">
        <v>4184</v>
      </c>
      <c r="K23" s="56">
        <v>973</v>
      </c>
      <c r="L23" s="56">
        <v>42267</v>
      </c>
      <c r="M23" s="56">
        <v>54911</v>
      </c>
      <c r="N23" s="56">
        <v>4727</v>
      </c>
      <c r="O23" s="56">
        <v>14115</v>
      </c>
      <c r="P23" s="56">
        <v>251021</v>
      </c>
      <c r="Q23" s="56">
        <v>18610</v>
      </c>
      <c r="R23" s="56">
        <v>13991</v>
      </c>
      <c r="S23" s="56">
        <v>21755</v>
      </c>
      <c r="T23" s="56">
        <v>5512</v>
      </c>
      <c r="U23" s="56">
        <v>4656</v>
      </c>
      <c r="V23" s="56">
        <v>2077</v>
      </c>
      <c r="W23" s="56">
        <v>11190</v>
      </c>
      <c r="X23" s="56">
        <v>1575</v>
      </c>
      <c r="Y23" s="56">
        <v>42860</v>
      </c>
      <c r="Z23" s="56">
        <v>23936</v>
      </c>
      <c r="AA23" s="56">
        <v>3477</v>
      </c>
      <c r="AB23" s="56">
        <v>16291</v>
      </c>
      <c r="AC23" s="56">
        <v>878</v>
      </c>
      <c r="AD23" s="56">
        <v>9696</v>
      </c>
      <c r="AE23" s="56">
        <v>55746</v>
      </c>
      <c r="AF23" s="56">
        <v>0</v>
      </c>
      <c r="AG23" s="56">
        <v>19659</v>
      </c>
      <c r="AH23" s="56">
        <v>47337</v>
      </c>
      <c r="AI23" s="56">
        <v>37072</v>
      </c>
      <c r="AJ23" s="56">
        <v>47610</v>
      </c>
      <c r="AK23" s="56">
        <v>602</v>
      </c>
      <c r="AL23" s="56">
        <v>17526</v>
      </c>
      <c r="AM23" s="56">
        <v>32893</v>
      </c>
      <c r="AN23" s="56">
        <v>29384</v>
      </c>
      <c r="AO23" s="56">
        <v>30110</v>
      </c>
      <c r="AP23" s="56">
        <v>400</v>
      </c>
      <c r="AQ23" s="56">
        <v>2847</v>
      </c>
      <c r="AR23" s="56">
        <v>1351</v>
      </c>
      <c r="AS23" s="56">
        <v>17817</v>
      </c>
      <c r="AT23" s="56">
        <v>682291</v>
      </c>
      <c r="AU23" s="56">
        <v>21523</v>
      </c>
      <c r="AV23" s="56">
        <v>0</v>
      </c>
      <c r="AW23" s="56">
        <v>16642</v>
      </c>
      <c r="AX23" s="56">
        <v>69857</v>
      </c>
      <c r="AY23" s="56">
        <v>903</v>
      </c>
      <c r="AZ23" s="56">
        <v>13127</v>
      </c>
      <c r="BA23" s="57">
        <v>2325</v>
      </c>
    </row>
    <row r="24" spans="1:53" customFormat="1">
      <c r="A24" s="151"/>
      <c r="B24" s="58">
        <v>0.28214247834483203</v>
      </c>
      <c r="C24" s="58">
        <v>0.195232049654394</v>
      </c>
      <c r="D24" s="58">
        <v>0.86063513822252702</v>
      </c>
      <c r="E24" s="58">
        <v>0.32133477479079903</v>
      </c>
      <c r="F24" s="58">
        <v>0.29600514428100599</v>
      </c>
      <c r="G24" s="58">
        <v>0.33244053900669301</v>
      </c>
      <c r="H24" s="58">
        <v>0.271128385988884</v>
      </c>
      <c r="I24" s="58">
        <v>9.9529936221393403E-2</v>
      </c>
      <c r="J24" s="58">
        <v>0.14672979133789199</v>
      </c>
      <c r="K24" s="58">
        <v>0.32400932400932397</v>
      </c>
      <c r="L24" s="58">
        <v>0.158818489933642</v>
      </c>
      <c r="M24" s="58">
        <v>0.16270311592571099</v>
      </c>
      <c r="N24" s="58">
        <v>0.51576650300054605</v>
      </c>
      <c r="O24" s="58">
        <v>0.263743039724952</v>
      </c>
      <c r="P24" s="58">
        <v>0.36880413143608498</v>
      </c>
      <c r="Q24" s="58">
        <v>0.16950541943710701</v>
      </c>
      <c r="R24" s="58">
        <v>0.30746747538677899</v>
      </c>
      <c r="S24" s="58">
        <v>0.20950299014839999</v>
      </c>
      <c r="T24" s="58">
        <v>0.103480644313446</v>
      </c>
      <c r="U24" s="58">
        <v>0.22805642633228801</v>
      </c>
      <c r="V24" s="58">
        <v>0.60150593686649301</v>
      </c>
      <c r="W24" s="58">
        <v>0.395280652795931</v>
      </c>
      <c r="X24" s="58">
        <v>0.11935434980297099</v>
      </c>
      <c r="Y24" s="58">
        <v>0.42511406466970802</v>
      </c>
      <c r="Z24" s="58">
        <v>0.25327224438401402</v>
      </c>
      <c r="AA24" s="58">
        <v>0.32320133853876198</v>
      </c>
      <c r="AB24" s="58">
        <v>0.35881679221179702</v>
      </c>
      <c r="AC24" s="58">
        <v>0.31212228937077802</v>
      </c>
      <c r="AD24" s="58">
        <v>0.14437379949076101</v>
      </c>
      <c r="AE24" s="58">
        <v>0.31118851841307599</v>
      </c>
      <c r="AF24" s="58">
        <v>0</v>
      </c>
      <c r="AG24" s="58">
        <v>0.205408172860919</v>
      </c>
      <c r="AH24" s="58">
        <v>0.31477836443191298</v>
      </c>
      <c r="AI24" s="58">
        <v>0.19889265633718201</v>
      </c>
      <c r="AJ24" s="58">
        <v>0.18072220556249399</v>
      </c>
      <c r="AK24" s="58">
        <v>0.305894308943089</v>
      </c>
      <c r="AL24" s="58">
        <v>0.187508024136603</v>
      </c>
      <c r="AM24" s="58">
        <v>0.229646799271118</v>
      </c>
      <c r="AN24" s="58">
        <v>0.15154359508607601</v>
      </c>
      <c r="AO24" s="58">
        <v>0.37685549075070701</v>
      </c>
      <c r="AP24" s="58">
        <v>8.3980684442578196E-2</v>
      </c>
      <c r="AQ24" s="58">
        <v>5.3565380997177801E-2</v>
      </c>
      <c r="AR24" s="58">
        <v>1</v>
      </c>
      <c r="AS24" s="58">
        <v>0.147724069314319</v>
      </c>
      <c r="AT24" s="58">
        <v>0.25814708259302199</v>
      </c>
      <c r="AU24" s="58">
        <v>0.196154021417179</v>
      </c>
      <c r="AV24" s="58"/>
      <c r="AW24" s="58">
        <v>0.26399949236968201</v>
      </c>
      <c r="AX24" s="58">
        <v>0.26667353802341598</v>
      </c>
      <c r="AY24" s="58">
        <v>0.321237993596585</v>
      </c>
      <c r="AZ24" s="58">
        <v>0.132617392709933</v>
      </c>
      <c r="BA24" s="59">
        <v>0.28319123020706499</v>
      </c>
    </row>
    <row r="25" spans="1:53" customFormat="1">
      <c r="A25" s="149" t="s">
        <v>35</v>
      </c>
      <c r="B25" s="60">
        <v>7312534</v>
      </c>
      <c r="C25" s="60">
        <v>26515</v>
      </c>
      <c r="D25" s="60">
        <v>2330</v>
      </c>
      <c r="E25" s="60">
        <v>389837</v>
      </c>
      <c r="F25" s="60">
        <v>47102</v>
      </c>
      <c r="G25" s="60">
        <v>2452501</v>
      </c>
      <c r="H25" s="60">
        <v>154449</v>
      </c>
      <c r="I25" s="60">
        <v>31834</v>
      </c>
      <c r="J25" s="60">
        <v>22124</v>
      </c>
      <c r="K25" s="60">
        <v>2193</v>
      </c>
      <c r="L25" s="60">
        <v>171971</v>
      </c>
      <c r="M25" s="60">
        <v>196458</v>
      </c>
      <c r="N25" s="60">
        <v>4960</v>
      </c>
      <c r="O25" s="60">
        <v>38698</v>
      </c>
      <c r="P25" s="60">
        <v>421483</v>
      </c>
      <c r="Q25" s="60">
        <v>70868</v>
      </c>
      <c r="R25" s="60">
        <v>30723</v>
      </c>
      <c r="S25" s="60">
        <v>59872</v>
      </c>
      <c r="T25" s="60">
        <v>35247</v>
      </c>
      <c r="U25" s="60">
        <v>13337</v>
      </c>
      <c r="V25" s="60">
        <v>2809</v>
      </c>
      <c r="W25" s="60">
        <v>20418</v>
      </c>
      <c r="X25" s="60">
        <v>4930</v>
      </c>
      <c r="Y25" s="60">
        <v>46410</v>
      </c>
      <c r="Z25" s="60">
        <v>66846</v>
      </c>
      <c r="AA25" s="60">
        <v>6771</v>
      </c>
      <c r="AB25" s="60">
        <v>31906</v>
      </c>
      <c r="AC25" s="60">
        <v>1892</v>
      </c>
      <c r="AD25" s="60">
        <v>38448</v>
      </c>
      <c r="AE25" s="60">
        <v>120476</v>
      </c>
      <c r="AF25" s="60">
        <v>0</v>
      </c>
      <c r="AG25" s="60">
        <v>67522</v>
      </c>
      <c r="AH25" s="60">
        <v>82739</v>
      </c>
      <c r="AI25" s="60">
        <v>129858</v>
      </c>
      <c r="AJ25" s="60">
        <v>169192</v>
      </c>
      <c r="AK25" s="60">
        <v>1351</v>
      </c>
      <c r="AL25" s="60">
        <v>68489</v>
      </c>
      <c r="AM25" s="60">
        <v>91068</v>
      </c>
      <c r="AN25" s="60">
        <v>135176</v>
      </c>
      <c r="AO25" s="60">
        <v>45021</v>
      </c>
      <c r="AP25" s="60">
        <v>1575</v>
      </c>
      <c r="AQ25" s="60">
        <v>39289</v>
      </c>
      <c r="AR25" s="60">
        <v>818</v>
      </c>
      <c r="AS25" s="60">
        <v>73019</v>
      </c>
      <c r="AT25" s="60">
        <v>1504369</v>
      </c>
      <c r="AU25" s="60">
        <v>78711</v>
      </c>
      <c r="AV25" s="60">
        <v>0</v>
      </c>
      <c r="AW25" s="60">
        <v>47699</v>
      </c>
      <c r="AX25" s="60">
        <v>179116</v>
      </c>
      <c r="AY25" s="60">
        <v>1516</v>
      </c>
      <c r="AZ25" s="60">
        <v>76934</v>
      </c>
      <c r="BA25" s="61">
        <v>5664</v>
      </c>
    </row>
    <row r="26" spans="1:53" customFormat="1" ht="30.6" customHeight="1">
      <c r="A26" s="149"/>
      <c r="B26" s="62">
        <v>0.60030384058039998</v>
      </c>
      <c r="C26" s="62">
        <v>0.74806037522922797</v>
      </c>
      <c r="D26" s="62">
        <v>0.53232807859264297</v>
      </c>
      <c r="E26" s="62">
        <v>0.54170962784273302</v>
      </c>
      <c r="F26" s="62">
        <v>0.757206012378426</v>
      </c>
      <c r="G26" s="62">
        <v>0.57514551586017304</v>
      </c>
      <c r="H26" s="62">
        <v>0.71296877596617203</v>
      </c>
      <c r="I26" s="62">
        <v>0.70253569615783595</v>
      </c>
      <c r="J26" s="62">
        <v>0.77587234788707704</v>
      </c>
      <c r="K26" s="62">
        <v>0.73026973026972997</v>
      </c>
      <c r="L26" s="62">
        <v>0.64618199854208802</v>
      </c>
      <c r="M26" s="62">
        <v>0.58211157597809704</v>
      </c>
      <c r="N26" s="62">
        <v>0.54118930714675395</v>
      </c>
      <c r="O26" s="62">
        <v>0.72308382226540602</v>
      </c>
      <c r="P26" s="62">
        <v>0.61924967126286501</v>
      </c>
      <c r="Q26" s="62">
        <v>0.64548683850988298</v>
      </c>
      <c r="R26" s="62">
        <v>0.67517141350210996</v>
      </c>
      <c r="S26" s="62">
        <v>0.57657380032935002</v>
      </c>
      <c r="T26" s="62">
        <v>0.66171666729245704</v>
      </c>
      <c r="U26" s="62">
        <v>0.65326214733542298</v>
      </c>
      <c r="V26" s="62">
        <v>0.81349551114972496</v>
      </c>
      <c r="W26" s="62">
        <v>0.72125472464587204</v>
      </c>
      <c r="X26" s="62">
        <v>0.37359806001818702</v>
      </c>
      <c r="Y26" s="62">
        <v>0.460325332275342</v>
      </c>
      <c r="Z26" s="62">
        <v>0.70731268583279605</v>
      </c>
      <c r="AA26" s="62">
        <v>0.62939208031232596</v>
      </c>
      <c r="AB26" s="62">
        <v>0.70274437249460397</v>
      </c>
      <c r="AC26" s="62">
        <v>0.67259153928190496</v>
      </c>
      <c r="AD26" s="62">
        <v>0.57249214550544203</v>
      </c>
      <c r="AE26" s="62">
        <v>0.67252803688755702</v>
      </c>
      <c r="AF26" s="62">
        <v>0</v>
      </c>
      <c r="AG26" s="62">
        <v>0.70550743414797201</v>
      </c>
      <c r="AH26" s="62">
        <v>0.55019217725525704</v>
      </c>
      <c r="AI26" s="62">
        <v>0.69669299111549898</v>
      </c>
      <c r="AJ26" s="62">
        <v>0.64223380389685802</v>
      </c>
      <c r="AK26" s="62">
        <v>0.68648373983739797</v>
      </c>
      <c r="AL26" s="62">
        <v>0.73275345572816397</v>
      </c>
      <c r="AM26" s="62">
        <v>0.63580320177612704</v>
      </c>
      <c r="AN26" s="62">
        <v>0.697150047963362</v>
      </c>
      <c r="AO26" s="62">
        <v>0.56348093819620004</v>
      </c>
      <c r="AP26" s="62">
        <v>0.33067394499265201</v>
      </c>
      <c r="AQ26" s="62">
        <v>0.73920978363123202</v>
      </c>
      <c r="AR26" s="62">
        <v>0.60547742413027394</v>
      </c>
      <c r="AS26" s="62">
        <v>0.60541414476411604</v>
      </c>
      <c r="AT26" s="62">
        <v>0.56918304432182398</v>
      </c>
      <c r="AU26" s="62">
        <v>0.71734791524265196</v>
      </c>
      <c r="AV26" s="62"/>
      <c r="AW26" s="62">
        <v>0.75667057965036999</v>
      </c>
      <c r="AX26" s="62">
        <v>0.68376107529098296</v>
      </c>
      <c r="AY26" s="62">
        <v>0.539309854144433</v>
      </c>
      <c r="AZ26" s="62">
        <v>0.77723672512729303</v>
      </c>
      <c r="BA26" s="63">
        <v>0.68989037758830696</v>
      </c>
    </row>
    <row r="27" spans="1:53" customFormat="1" ht="45">
      <c r="A27" s="64" t="s">
        <v>36</v>
      </c>
      <c r="B27" s="65">
        <v>13190306</v>
      </c>
      <c r="C27" s="65">
        <v>52232</v>
      </c>
      <c r="D27" s="65">
        <v>8496</v>
      </c>
      <c r="E27" s="65">
        <v>754768</v>
      </c>
      <c r="F27" s="65">
        <v>49443</v>
      </c>
      <c r="G27" s="65">
        <v>5035842</v>
      </c>
      <c r="H27" s="65">
        <v>174769</v>
      </c>
      <c r="I27" s="65">
        <v>43194</v>
      </c>
      <c r="J27" s="65">
        <v>17749</v>
      </c>
      <c r="K27" s="65">
        <v>4698</v>
      </c>
      <c r="L27" s="65">
        <v>280668</v>
      </c>
      <c r="M27" s="65">
        <v>242391</v>
      </c>
      <c r="N27" s="65">
        <v>13167</v>
      </c>
      <c r="O27" s="65">
        <v>65196</v>
      </c>
      <c r="P27" s="65">
        <v>782788</v>
      </c>
      <c r="Q27" s="65">
        <v>92346</v>
      </c>
      <c r="R27" s="65">
        <v>45423</v>
      </c>
      <c r="S27" s="65">
        <v>96852</v>
      </c>
      <c r="T27" s="65">
        <v>63144</v>
      </c>
      <c r="U27" s="65">
        <v>26932</v>
      </c>
      <c r="V27" s="65">
        <v>4904</v>
      </c>
      <c r="W27" s="65">
        <v>44837</v>
      </c>
      <c r="X27" s="65">
        <v>10400</v>
      </c>
      <c r="Y27" s="65">
        <v>98147</v>
      </c>
      <c r="Z27" s="65">
        <v>96468</v>
      </c>
      <c r="AA27" s="65">
        <v>15380</v>
      </c>
      <c r="AB27" s="65">
        <v>51068</v>
      </c>
      <c r="AC27" s="65">
        <v>5252</v>
      </c>
      <c r="AD27" s="65">
        <v>61966</v>
      </c>
      <c r="AE27" s="65">
        <v>210358</v>
      </c>
      <c r="AF27" s="65">
        <v>2767</v>
      </c>
      <c r="AG27" s="65">
        <v>81826</v>
      </c>
      <c r="AH27" s="65">
        <v>176008</v>
      </c>
      <c r="AI27" s="65">
        <v>140119</v>
      </c>
      <c r="AJ27" s="65">
        <v>275334</v>
      </c>
      <c r="AK27" s="65">
        <v>3851</v>
      </c>
      <c r="AL27" s="65">
        <v>87507</v>
      </c>
      <c r="AM27" s="65">
        <v>130612</v>
      </c>
      <c r="AN27" s="65">
        <v>199544</v>
      </c>
      <c r="AO27" s="65">
        <v>59836</v>
      </c>
      <c r="AP27" s="65">
        <v>3724</v>
      </c>
      <c r="AQ27" s="65">
        <v>58051</v>
      </c>
      <c r="AR27" s="65">
        <v>6820</v>
      </c>
      <c r="AS27" s="65">
        <v>62014</v>
      </c>
      <c r="AT27" s="65">
        <v>2842848</v>
      </c>
      <c r="AU27" s="65">
        <v>98772</v>
      </c>
      <c r="AV27" s="65">
        <v>454</v>
      </c>
      <c r="AW27" s="65">
        <v>60150</v>
      </c>
      <c r="AX27" s="65">
        <v>341211</v>
      </c>
      <c r="AY27" s="65">
        <v>2617</v>
      </c>
      <c r="AZ27" s="65">
        <v>95030</v>
      </c>
      <c r="BA27" s="66">
        <v>12329</v>
      </c>
    </row>
    <row r="28" spans="1:53" customFormat="1">
      <c r="A28" s="67" t="s">
        <v>30</v>
      </c>
      <c r="B28" s="68">
        <v>4.1171844366909502E-2</v>
      </c>
      <c r="C28" s="68">
        <v>1.0804931394519201E-2</v>
      </c>
      <c r="D28" s="68">
        <v>1.1951939024853401E-2</v>
      </c>
      <c r="E28" s="68">
        <v>0.10954159658566399</v>
      </c>
      <c r="F28" s="68">
        <v>1.67873124953315E-2</v>
      </c>
      <c r="G28" s="68">
        <v>0.12850375419573701</v>
      </c>
      <c r="H28" s="68">
        <v>3.1723134968671497E-2</v>
      </c>
      <c r="I28" s="68">
        <v>1.2098027803561199E-2</v>
      </c>
      <c r="J28" s="68">
        <v>1.87178548867954E-2</v>
      </c>
      <c r="K28" s="68">
        <v>6.8503237791390304E-3</v>
      </c>
      <c r="L28" s="68">
        <v>1.36609406019121E-2</v>
      </c>
      <c r="M28" s="68">
        <v>2.3577115886410899E-2</v>
      </c>
      <c r="N28" s="68">
        <v>9.4562189344140398E-3</v>
      </c>
      <c r="O28" s="68">
        <v>3.8829492928370103E-2</v>
      </c>
      <c r="P28" s="68">
        <v>6.2089369451688803E-2</v>
      </c>
      <c r="Q28" s="68">
        <v>1.4200075193693E-2</v>
      </c>
      <c r="R28" s="68">
        <v>1.46235081674722E-2</v>
      </c>
      <c r="S28" s="68">
        <v>3.3805223802714203E-2</v>
      </c>
      <c r="T28" s="68">
        <v>1.4389597485968001E-2</v>
      </c>
      <c r="U28" s="68">
        <v>5.8822758545375104E-3</v>
      </c>
      <c r="V28" s="68">
        <v>3.7105414485033698E-3</v>
      </c>
      <c r="W28" s="68">
        <v>7.5574783504379602E-3</v>
      </c>
      <c r="X28" s="68">
        <v>1.5340244408444E-3</v>
      </c>
      <c r="Y28" s="68">
        <v>9.9206385306130004E-3</v>
      </c>
      <c r="Z28" s="68">
        <v>1.7744246887610799E-2</v>
      </c>
      <c r="AA28" s="68">
        <v>5.21688221073694E-3</v>
      </c>
      <c r="AB28" s="68">
        <v>8.6721732396853705E-3</v>
      </c>
      <c r="AC28" s="68">
        <v>5.0717500048283997E-3</v>
      </c>
      <c r="AD28" s="68">
        <v>3.3029807634391797E-2</v>
      </c>
      <c r="AE28" s="68">
        <v>7.1473299698386297E-2</v>
      </c>
      <c r="AF28" s="68">
        <v>2.0992815252604199E-3</v>
      </c>
      <c r="AG28" s="68">
        <v>9.2442994748127092E-3</v>
      </c>
      <c r="AH28" s="68">
        <v>8.6068449669605099E-2</v>
      </c>
      <c r="AI28" s="68">
        <v>7.1921002540350897E-3</v>
      </c>
      <c r="AJ28" s="68">
        <v>2.73465818262539E-2</v>
      </c>
      <c r="AK28" s="68">
        <v>5.1383594343134597E-3</v>
      </c>
      <c r="AL28" s="68">
        <v>7.6300414735875604E-3</v>
      </c>
      <c r="AM28" s="68">
        <v>3.3310439823180202E-2</v>
      </c>
      <c r="AN28" s="68">
        <v>4.8313504145449902E-2</v>
      </c>
      <c r="AO28" s="68">
        <v>4.7648188885460298E-3</v>
      </c>
      <c r="AP28" s="68">
        <v>3.5323555803440198E-3</v>
      </c>
      <c r="AQ28" s="68">
        <v>1.18268778639702E-2</v>
      </c>
      <c r="AR28" s="68">
        <v>7.9730646028665607E-3</v>
      </c>
      <c r="AS28" s="68">
        <v>9.2917981833541205E-3</v>
      </c>
      <c r="AT28" s="68">
        <v>0.102714425297961</v>
      </c>
      <c r="AU28" s="68">
        <v>3.2072194584042403E-2</v>
      </c>
      <c r="AV28" s="68">
        <v>7.2929852405400003E-4</v>
      </c>
      <c r="AW28" s="68">
        <v>7.3577612638273003E-3</v>
      </c>
      <c r="AX28" s="68">
        <v>4.6758213153845297E-2</v>
      </c>
      <c r="AY28" s="68">
        <v>1.4425711170472501E-3</v>
      </c>
      <c r="AZ28" s="68">
        <v>1.64808416935639E-2</v>
      </c>
      <c r="BA28" s="69">
        <v>2.15664494686666E-2</v>
      </c>
    </row>
    <row r="29" spans="1:53" customFormat="1">
      <c r="A29" s="70" t="s">
        <v>31</v>
      </c>
      <c r="B29" s="71">
        <v>0.36455653030938101</v>
      </c>
      <c r="C29" s="71">
        <v>0.42617841203012402</v>
      </c>
      <c r="D29" s="71">
        <v>0.26578239379340501</v>
      </c>
      <c r="E29" s="71">
        <v>0.34842484335682</v>
      </c>
      <c r="F29" s="71">
        <v>0.33653924691660497</v>
      </c>
      <c r="G29" s="71">
        <v>0.39862635822973902</v>
      </c>
      <c r="H29" s="71">
        <v>0.242533284855079</v>
      </c>
      <c r="I29" s="71">
        <v>0.44640347250930101</v>
      </c>
      <c r="J29" s="71">
        <v>0.32925833858939602</v>
      </c>
      <c r="K29" s="71">
        <v>0.37161841480778401</v>
      </c>
      <c r="L29" s="71">
        <v>0.37833881292942001</v>
      </c>
      <c r="M29" s="71">
        <v>0.36250044865582698</v>
      </c>
      <c r="N29" s="71">
        <v>0.35405630697249202</v>
      </c>
      <c r="O29" s="71">
        <v>0.33057834477583198</v>
      </c>
      <c r="P29" s="71">
        <v>0.441058760092022</v>
      </c>
      <c r="Q29" s="71">
        <v>0.33168590659952402</v>
      </c>
      <c r="R29" s="71">
        <v>0.34868082689163399</v>
      </c>
      <c r="S29" s="71">
        <v>0.28179636014489601</v>
      </c>
      <c r="T29" s="71">
        <v>0.46010580160013997</v>
      </c>
      <c r="U29" s="71">
        <v>0.40097071478553498</v>
      </c>
      <c r="V29" s="71">
        <v>0.79662118258609504</v>
      </c>
      <c r="W29" s="71">
        <v>0.47993021065250902</v>
      </c>
      <c r="X29" s="71">
        <v>0.24422318241593099</v>
      </c>
      <c r="Y29" s="71">
        <v>0.29206331257234802</v>
      </c>
      <c r="Z29" s="71">
        <v>0.41513217631541599</v>
      </c>
      <c r="AA29" s="71">
        <v>0.44769168073586801</v>
      </c>
      <c r="AB29" s="71">
        <v>0.347869920028337</v>
      </c>
      <c r="AC29" s="71">
        <v>0.25304745844374799</v>
      </c>
      <c r="AD29" s="71">
        <v>0.34349985587263598</v>
      </c>
      <c r="AE29" s="71">
        <v>0.37774114537318398</v>
      </c>
      <c r="AF29" s="71">
        <v>0.46898305084745801</v>
      </c>
      <c r="AG29" s="71">
        <v>0.42271172781468602</v>
      </c>
      <c r="AH29" s="71">
        <v>0.30620524561415702</v>
      </c>
      <c r="AI29" s="71">
        <v>0.38759906501984798</v>
      </c>
      <c r="AJ29" s="71">
        <v>0.442929764164602</v>
      </c>
      <c r="AK29" s="71">
        <v>0.244290789139812</v>
      </c>
      <c r="AL29" s="71">
        <v>0.26757031949927101</v>
      </c>
      <c r="AM29" s="71">
        <v>0.34326863690718701</v>
      </c>
      <c r="AN29" s="71">
        <v>0.40700838313582299</v>
      </c>
      <c r="AO29" s="71">
        <v>0.34039309383622002</v>
      </c>
      <c r="AP29" s="71">
        <v>0.381752947206561</v>
      </c>
      <c r="AQ29" s="71">
        <v>0.49286818019731399</v>
      </c>
      <c r="AR29" s="71">
        <v>0.28695249715992799</v>
      </c>
      <c r="AS29" s="71">
        <v>0.28682299616113999</v>
      </c>
      <c r="AT29" s="71">
        <v>0.316402924106651</v>
      </c>
      <c r="AU29" s="71">
        <v>0.33083462288229298</v>
      </c>
      <c r="AV29" s="71">
        <v>2.27</v>
      </c>
      <c r="AW29" s="71">
        <v>0.35632408608647698</v>
      </c>
      <c r="AX29" s="71">
        <v>0.41267420470254401</v>
      </c>
      <c r="AY29" s="71">
        <v>0.28188280913399399</v>
      </c>
      <c r="AZ29" s="71">
        <v>0.29383936080740097</v>
      </c>
      <c r="BA29" s="72">
        <v>0.27585358213630501</v>
      </c>
    </row>
    <row r="30" spans="1:53" customFormat="1" ht="4.9000000000000004" customHeight="1">
      <c r="A30" s="73"/>
      <c r="B30" s="73"/>
    </row>
    <row r="32" spans="1:53">
      <c r="A32" s="124" t="s">
        <v>37</v>
      </c>
    </row>
    <row r="33" spans="1:1">
      <c r="A33" s="124" t="s">
        <v>158</v>
      </c>
    </row>
    <row r="34" spans="1:1">
      <c r="A34" s="125" t="s">
        <v>159</v>
      </c>
    </row>
    <row r="36" spans="1:1">
      <c r="A36" s="125" t="s">
        <v>39</v>
      </c>
    </row>
    <row r="37" spans="1:1">
      <c r="A37" s="125" t="s">
        <v>40</v>
      </c>
    </row>
    <row r="38" spans="1:1">
      <c r="A38" s="125" t="s">
        <v>104</v>
      </c>
    </row>
  </sheetData>
  <mergeCells count="7">
    <mergeCell ref="A25:A26"/>
    <mergeCell ref="A4:A5"/>
    <mergeCell ref="A6:A7"/>
    <mergeCell ref="A10:A11"/>
    <mergeCell ref="A19:A20"/>
    <mergeCell ref="A21:A22"/>
    <mergeCell ref="A23:A24"/>
  </mergeCells>
  <pageMargins left="0" right="0" top="0.64842519685039368" bottom="0.64842519685039368" header="0" footer="0"/>
  <pageSetup paperSize="0" fitToWidth="0" fitToHeight="0" orientation="portrait" horizontalDpi="0" verticalDpi="0" copies="0"/>
  <headerFooter>
    <oddHeader>&amp;C&amp;"Arial2,Regular"&amp;10&amp;A</oddHeader>
    <oddFooter>&amp;C&amp;"Arial2,Regular"&amp;10Página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showGridLines="0" zoomScaleNormal="100" workbookViewId="0">
      <selection activeCell="K1" sqref="K1"/>
    </sheetView>
  </sheetViews>
  <sheetFormatPr baseColWidth="10" defaultRowHeight="12.75"/>
  <cols>
    <col min="1" max="7" width="11" style="131"/>
    <col min="8" max="8" width="4.125" style="131" customWidth="1"/>
    <col min="9" max="16384" width="11" style="131"/>
  </cols>
  <sheetData>
    <row r="1" spans="1:8" ht="42" customHeight="1">
      <c r="A1" s="153" t="s">
        <v>162</v>
      </c>
      <c r="B1" s="153"/>
      <c r="C1" s="153"/>
      <c r="D1" s="153"/>
      <c r="E1" s="153"/>
      <c r="F1" s="153"/>
      <c r="G1" s="153"/>
      <c r="H1" s="153"/>
    </row>
    <row r="26" spans="1:8" ht="30.75" customHeight="1">
      <c r="A26" s="154" t="s">
        <v>166</v>
      </c>
      <c r="B26" s="155"/>
      <c r="C26" s="155"/>
      <c r="D26" s="155"/>
      <c r="E26" s="155"/>
      <c r="F26" s="155"/>
      <c r="G26" s="155"/>
      <c r="H26" s="155"/>
    </row>
  </sheetData>
  <mergeCells count="2">
    <mergeCell ref="A1:H1"/>
    <mergeCell ref="A26:H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showGridLines="0" workbookViewId="0">
      <selection activeCell="A27" sqref="A27:H27"/>
    </sheetView>
  </sheetViews>
  <sheetFormatPr baseColWidth="10" defaultRowHeight="12.75"/>
  <cols>
    <col min="1" max="1" width="5.5" style="131" customWidth="1"/>
    <col min="2" max="2" width="15.875" style="131" customWidth="1"/>
    <col min="3" max="10" width="11" style="131"/>
    <col min="11" max="11" width="15.125" style="131" customWidth="1"/>
    <col min="12" max="16384" width="11" style="131"/>
  </cols>
  <sheetData>
    <row r="1" spans="1:2" ht="40.15" customHeight="1">
      <c r="A1" s="132" t="s">
        <v>163</v>
      </c>
      <c r="B1" s="133" t="s">
        <v>164</v>
      </c>
    </row>
    <row r="2" spans="1:2">
      <c r="A2" s="134">
        <v>1994</v>
      </c>
      <c r="B2" s="135">
        <v>6485252.6900000162</v>
      </c>
    </row>
    <row r="3" spans="1:2">
      <c r="A3" s="134">
        <v>1995</v>
      </c>
      <c r="B3" s="135">
        <v>6960894.9399999892</v>
      </c>
    </row>
    <row r="4" spans="1:2">
      <c r="A4" s="134">
        <v>1996</v>
      </c>
      <c r="B4" s="135">
        <v>6894787.7999999803</v>
      </c>
    </row>
    <row r="5" spans="1:2">
      <c r="A5" s="134">
        <v>1997</v>
      </c>
      <c r="B5" s="135">
        <v>7298244.2499999693</v>
      </c>
    </row>
    <row r="6" spans="1:2">
      <c r="A6" s="134">
        <v>1998</v>
      </c>
      <c r="B6" s="135">
        <v>7382352.2999999821</v>
      </c>
    </row>
    <row r="7" spans="1:2">
      <c r="A7" s="134">
        <v>1999</v>
      </c>
      <c r="B7" s="135">
        <v>7429126.5499999821</v>
      </c>
    </row>
    <row r="8" spans="1:2">
      <c r="A8" s="134">
        <v>2000</v>
      </c>
      <c r="B8" s="135">
        <v>8072288.0800000001</v>
      </c>
    </row>
    <row r="9" spans="1:2">
      <c r="A9" s="134">
        <v>2001</v>
      </c>
      <c r="B9" s="135">
        <v>8494016</v>
      </c>
    </row>
    <row r="10" spans="1:2">
      <c r="A10" s="134">
        <v>2002</v>
      </c>
      <c r="B10" s="135">
        <v>9900414</v>
      </c>
    </row>
    <row r="11" spans="1:2">
      <c r="A11" s="134">
        <v>2003</v>
      </c>
      <c r="B11" s="135">
        <v>10237189</v>
      </c>
    </row>
    <row r="12" spans="1:2">
      <c r="A12" s="134">
        <v>2004</v>
      </c>
      <c r="B12" s="135">
        <v>10739692</v>
      </c>
    </row>
    <row r="13" spans="1:2">
      <c r="A13" s="134">
        <v>2005</v>
      </c>
      <c r="B13" s="135">
        <v>11026774</v>
      </c>
    </row>
    <row r="14" spans="1:2">
      <c r="A14" s="134">
        <v>2006</v>
      </c>
      <c r="B14" s="135">
        <v>11132120.800000001</v>
      </c>
    </row>
    <row r="15" spans="1:2">
      <c r="A15" s="134">
        <v>2007</v>
      </c>
      <c r="B15" s="135">
        <v>11811731.77</v>
      </c>
    </row>
    <row r="16" spans="1:2">
      <c r="A16" s="134">
        <v>2008</v>
      </c>
      <c r="B16" s="135">
        <v>11845293.67</v>
      </c>
    </row>
    <row r="17" spans="1:8">
      <c r="A17" s="134">
        <v>2009</v>
      </c>
      <c r="B17" s="135">
        <v>11869486.75</v>
      </c>
    </row>
    <row r="18" spans="1:8">
      <c r="A18" s="134">
        <v>2010</v>
      </c>
      <c r="B18" s="135">
        <v>11872688.85</v>
      </c>
    </row>
    <row r="19" spans="1:8">
      <c r="A19" s="134">
        <v>2011</v>
      </c>
      <c r="B19" s="135">
        <v>11644423</v>
      </c>
    </row>
    <row r="20" spans="1:8">
      <c r="A20" s="134">
        <v>2012</v>
      </c>
      <c r="B20" s="135">
        <v>11877703</v>
      </c>
    </row>
    <row r="21" spans="1:8">
      <c r="A21" s="134">
        <v>2013</v>
      </c>
      <c r="B21" s="135">
        <v>11778922</v>
      </c>
    </row>
    <row r="22" spans="1:8">
      <c r="A22" s="134">
        <v>2014</v>
      </c>
      <c r="B22" s="135">
        <v>11458134</v>
      </c>
    </row>
    <row r="23" spans="1:8">
      <c r="A23" s="134">
        <v>2015</v>
      </c>
      <c r="B23" s="135">
        <v>12211129</v>
      </c>
    </row>
    <row r="24" spans="1:8">
      <c r="A24" s="134">
        <v>2016</v>
      </c>
      <c r="B24" s="135">
        <v>12006942</v>
      </c>
    </row>
    <row r="25" spans="1:8">
      <c r="A25" s="134">
        <v>2017</v>
      </c>
      <c r="B25" s="135">
        <v>12181388</v>
      </c>
    </row>
    <row r="26" spans="1:8">
      <c r="A26" s="134"/>
      <c r="B26" s="135"/>
    </row>
    <row r="27" spans="1:8" ht="27" customHeight="1">
      <c r="A27" s="154" t="s">
        <v>165</v>
      </c>
      <c r="B27" s="155"/>
      <c r="C27" s="155"/>
      <c r="D27" s="155"/>
      <c r="E27" s="155"/>
      <c r="F27" s="155"/>
      <c r="G27" s="155"/>
      <c r="H27" s="155"/>
    </row>
  </sheetData>
  <mergeCells count="1">
    <mergeCell ref="A27:H27"/>
  </mergeCells>
  <pageMargins left="0.75" right="0.75" top="1" bottom="1" header="0" footer="0"/>
  <headerFooter alignWithMargins="0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M32"/>
  <sheetViews>
    <sheetView showGridLines="0" workbookViewId="0">
      <selection activeCell="H25" sqref="H25"/>
    </sheetView>
  </sheetViews>
  <sheetFormatPr baseColWidth="10" defaultRowHeight="12.75"/>
  <cols>
    <col min="1" max="1" width="5.5" style="131" customWidth="1"/>
    <col min="2" max="2" width="10.625" style="131" customWidth="1"/>
    <col min="3" max="3" width="9.875" style="131" hidden="1" customWidth="1"/>
    <col min="4" max="4" width="10.125" style="131" hidden="1" customWidth="1"/>
    <col min="5" max="5" width="10.75" style="131" hidden="1" customWidth="1"/>
    <col min="6" max="6" width="10.125" style="131" hidden="1" customWidth="1"/>
    <col min="7" max="7" width="12.75" style="131" customWidth="1"/>
    <col min="8" max="8" width="14.25" style="131" customWidth="1"/>
    <col min="9" max="16384" width="11" style="131"/>
  </cols>
  <sheetData>
    <row r="1" spans="1:8" ht="42" customHeight="1">
      <c r="A1" s="137" t="s">
        <v>163</v>
      </c>
      <c r="B1" s="137" t="s">
        <v>167</v>
      </c>
      <c r="C1" s="138" t="s">
        <v>168</v>
      </c>
      <c r="D1" s="138" t="s">
        <v>169</v>
      </c>
      <c r="E1" s="138"/>
      <c r="F1" s="138"/>
      <c r="G1" s="156" t="s">
        <v>170</v>
      </c>
      <c r="H1" s="156" t="s">
        <v>171</v>
      </c>
    </row>
    <row r="2" spans="1:8">
      <c r="A2" s="131">
        <v>1994</v>
      </c>
      <c r="B2" s="139">
        <f>C2/6.25</f>
        <v>337796.16</v>
      </c>
      <c r="C2" s="140">
        <f>SUM(D2:F2)</f>
        <v>2111226</v>
      </c>
      <c r="D2" s="139">
        <f>791214</f>
        <v>791214</v>
      </c>
      <c r="E2" s="139">
        <v>675447</v>
      </c>
      <c r="F2" s="139">
        <v>644565</v>
      </c>
      <c r="G2" s="141">
        <v>259752595.16</v>
      </c>
      <c r="H2" s="142">
        <f>10000*B2/G2</f>
        <v>13.004534556889697</v>
      </c>
    </row>
    <row r="3" spans="1:8">
      <c r="A3" s="131">
        <v>1995</v>
      </c>
      <c r="B3" s="139">
        <f>C3/5.25</f>
        <v>332085.15428571432</v>
      </c>
      <c r="C3" s="140">
        <f t="shared" ref="C3:C14" si="0">SUM(D3:F3)</f>
        <v>1743447.06</v>
      </c>
      <c r="D3" s="139"/>
      <c r="E3" s="139">
        <v>667140.82999999996</v>
      </c>
      <c r="F3" s="139">
        <v>1076306.23</v>
      </c>
      <c r="G3" s="143">
        <v>262104728.94999999</v>
      </c>
      <c r="H3" s="144">
        <f t="shared" ref="H3:H17" si="1">10000*B3/G3</f>
        <v>12.669941348103798</v>
      </c>
    </row>
    <row r="4" spans="1:8">
      <c r="A4" s="131">
        <v>1996</v>
      </c>
      <c r="B4" s="139">
        <f>C4/6.25</f>
        <v>308363.03999999998</v>
      </c>
      <c r="C4" s="140">
        <f t="shared" si="0"/>
        <v>1927269</v>
      </c>
      <c r="D4" s="139">
        <f>728450</f>
        <v>728450</v>
      </c>
      <c r="E4" s="139">
        <v>574804</v>
      </c>
      <c r="F4" s="139">
        <v>624015</v>
      </c>
      <c r="G4" s="141">
        <v>264314164.11000001</v>
      </c>
      <c r="H4" s="142">
        <f t="shared" si="1"/>
        <v>11.666534823751181</v>
      </c>
    </row>
    <row r="5" spans="1:8">
      <c r="A5" s="131">
        <v>1997</v>
      </c>
      <c r="B5" s="139">
        <f>C5/5.25</f>
        <v>297545.45333333331</v>
      </c>
      <c r="C5" s="140">
        <f t="shared" si="0"/>
        <v>1562113.63</v>
      </c>
      <c r="D5" s="139"/>
      <c r="E5" s="139">
        <v>592373.35</v>
      </c>
      <c r="F5" s="139">
        <v>969740.28</v>
      </c>
      <c r="G5" s="143">
        <v>266792407.12</v>
      </c>
      <c r="H5" s="144">
        <f t="shared" si="1"/>
        <v>11.152695706197552</v>
      </c>
    </row>
    <row r="6" spans="1:8">
      <c r="A6" s="131">
        <v>1998</v>
      </c>
      <c r="B6" s="139">
        <f>C6/6.25</f>
        <v>294086.71999999997</v>
      </c>
      <c r="C6" s="140">
        <f t="shared" si="0"/>
        <v>1838042</v>
      </c>
      <c r="D6" s="139">
        <f>630658</f>
        <v>630658</v>
      </c>
      <c r="E6" s="139">
        <v>642751</v>
      </c>
      <c r="F6" s="139">
        <v>564633</v>
      </c>
      <c r="G6" s="141">
        <v>269093735.74000001</v>
      </c>
      <c r="H6" s="142">
        <f t="shared" si="1"/>
        <v>10.928783577635873</v>
      </c>
    </row>
    <row r="7" spans="1:8">
      <c r="A7" s="131">
        <v>1999</v>
      </c>
      <c r="B7" s="139">
        <f>C7/5.25</f>
        <v>288229.09333333332</v>
      </c>
      <c r="C7" s="140">
        <f t="shared" si="0"/>
        <v>1513202.74</v>
      </c>
      <c r="D7" s="139"/>
      <c r="E7" s="139">
        <v>609750.21</v>
      </c>
      <c r="F7" s="139">
        <v>903452.53</v>
      </c>
      <c r="G7" s="143">
        <v>271742834.43000001</v>
      </c>
      <c r="H7" s="144">
        <f t="shared" si="1"/>
        <v>10.606686058085558</v>
      </c>
    </row>
    <row r="8" spans="1:8">
      <c r="A8" s="131">
        <v>2000</v>
      </c>
      <c r="B8" s="139">
        <f>C8/6.25</f>
        <v>354257.76</v>
      </c>
      <c r="C8" s="140">
        <f t="shared" si="0"/>
        <v>2214111</v>
      </c>
      <c r="D8" s="139">
        <f>675159</f>
        <v>675159</v>
      </c>
      <c r="E8" s="139">
        <v>687277</v>
      </c>
      <c r="F8" s="139">
        <v>851675</v>
      </c>
      <c r="G8" s="141">
        <v>274087002.23000002</v>
      </c>
      <c r="H8" s="142">
        <f t="shared" si="1"/>
        <v>12.925011296330087</v>
      </c>
    </row>
    <row r="9" spans="1:8">
      <c r="A9" s="131">
        <v>2001</v>
      </c>
      <c r="B9" s="139">
        <f>C9/5.25</f>
        <v>404343.88571428589</v>
      </c>
      <c r="C9" s="140">
        <f t="shared" si="0"/>
        <v>2122805.4000000008</v>
      </c>
      <c r="D9" s="139"/>
      <c r="E9" s="139">
        <v>696702.34000000067</v>
      </c>
      <c r="F9" s="139">
        <v>1426103.06</v>
      </c>
      <c r="G9" s="143">
        <v>276540351.01999998</v>
      </c>
      <c r="H9" s="144">
        <f t="shared" si="1"/>
        <v>14.621514879217134</v>
      </c>
    </row>
    <row r="10" spans="1:8">
      <c r="A10" s="131">
        <v>2002</v>
      </c>
      <c r="B10" s="139">
        <f>C10/6.25</f>
        <v>472895.68640000001</v>
      </c>
      <c r="C10" s="140">
        <f t="shared" si="0"/>
        <v>2955598.04</v>
      </c>
      <c r="D10" s="139">
        <f>759692.47</f>
        <v>759692.47</v>
      </c>
      <c r="E10" s="139">
        <v>1169558.28</v>
      </c>
      <c r="F10" s="139">
        <v>1026347.29</v>
      </c>
      <c r="G10" s="141">
        <v>282081971</v>
      </c>
      <c r="H10" s="142">
        <f t="shared" si="1"/>
        <v>16.764477528413185</v>
      </c>
    </row>
    <row r="11" spans="1:8">
      <c r="A11" s="131">
        <v>2003</v>
      </c>
      <c r="B11" s="139">
        <f>C11/5.25</f>
        <v>534095.42857142852</v>
      </c>
      <c r="C11" s="140">
        <f t="shared" si="0"/>
        <v>2804001</v>
      </c>
      <c r="D11" s="139"/>
      <c r="E11" s="139">
        <v>1257093</v>
      </c>
      <c r="F11" s="139">
        <v>1546908</v>
      </c>
      <c r="G11" s="143">
        <v>285933409.88999999</v>
      </c>
      <c r="H11" s="144">
        <f t="shared" si="1"/>
        <v>18.679014417269311</v>
      </c>
    </row>
    <row r="12" spans="1:8">
      <c r="A12" s="131">
        <v>2004</v>
      </c>
      <c r="B12" s="139">
        <f>C12/6.25</f>
        <v>548921.43999999994</v>
      </c>
      <c r="C12" s="140">
        <f t="shared" si="0"/>
        <v>3430759</v>
      </c>
      <c r="D12" s="139">
        <f>1232906</f>
        <v>1232906</v>
      </c>
      <c r="E12" s="139">
        <v>1324417</v>
      </c>
      <c r="F12" s="139">
        <v>873436</v>
      </c>
      <c r="G12" s="141">
        <v>288280464.95999998</v>
      </c>
      <c r="H12" s="142">
        <f t="shared" si="1"/>
        <v>19.041229175073131</v>
      </c>
    </row>
    <row r="13" spans="1:8">
      <c r="A13" s="131">
        <v>2005</v>
      </c>
      <c r="B13" s="139">
        <f>C13/5.25</f>
        <v>546659.39428571425</v>
      </c>
      <c r="C13" s="140">
        <f t="shared" si="0"/>
        <v>2869961.82</v>
      </c>
      <c r="D13" s="139"/>
      <c r="E13" s="139">
        <v>1316746.44</v>
      </c>
      <c r="F13" s="139">
        <v>1553215.38</v>
      </c>
      <c r="G13" s="143">
        <v>291155384.30000001</v>
      </c>
      <c r="H13" s="144">
        <f t="shared" si="1"/>
        <v>18.775520693185896</v>
      </c>
    </row>
    <row r="14" spans="1:8">
      <c r="A14" s="131">
        <v>2006</v>
      </c>
      <c r="B14" s="139">
        <f>C14/6.25</f>
        <v>525788.35199999844</v>
      </c>
      <c r="C14" s="140">
        <f t="shared" si="0"/>
        <v>3286177.1999999904</v>
      </c>
      <c r="D14" s="139">
        <v>1267060.03</v>
      </c>
      <c r="E14" s="139">
        <v>919751.79</v>
      </c>
      <c r="F14" s="139">
        <v>1099365.3799999901</v>
      </c>
      <c r="G14" s="141">
        <v>293834357.95999998</v>
      </c>
      <c r="H14" s="142">
        <f t="shared" si="1"/>
        <v>17.894039201214675</v>
      </c>
    </row>
    <row r="15" spans="1:8">
      <c r="A15" s="131">
        <v>2007</v>
      </c>
      <c r="B15" s="139">
        <f>C15/5.25</f>
        <v>424291.71619047626</v>
      </c>
      <c r="C15" s="140">
        <f t="shared" ref="C15:C25" si="2">SUM(D15:F15)</f>
        <v>2227531.5100000002</v>
      </c>
      <c r="D15" s="139"/>
      <c r="E15" s="139">
        <v>899046.18</v>
      </c>
      <c r="F15" s="139">
        <v>1328485.33</v>
      </c>
      <c r="G15" s="143">
        <v>296824002.47000003</v>
      </c>
      <c r="H15" s="144">
        <f t="shared" si="1"/>
        <v>14.294386999021732</v>
      </c>
    </row>
    <row r="16" spans="1:8">
      <c r="A16" s="131">
        <v>2008</v>
      </c>
      <c r="B16" s="139">
        <f>C16/6.25</f>
        <v>404718.75200000004</v>
      </c>
      <c r="C16" s="140">
        <f t="shared" si="2"/>
        <v>2529492.2000000002</v>
      </c>
      <c r="D16" s="139">
        <v>761895.83</v>
      </c>
      <c r="E16" s="139">
        <v>903948.65</v>
      </c>
      <c r="F16" s="139">
        <v>863647.72</v>
      </c>
      <c r="G16" s="141">
        <v>299105719.36000001</v>
      </c>
      <c r="H16" s="142">
        <f t="shared" si="1"/>
        <v>13.530959985184552</v>
      </c>
    </row>
    <row r="17" spans="1:13">
      <c r="A17" s="131">
        <v>2009</v>
      </c>
      <c r="B17" s="139">
        <f>C17/5.25</f>
        <v>348062.85714285716</v>
      </c>
      <c r="C17" s="140">
        <f t="shared" si="2"/>
        <v>1827330</v>
      </c>
      <c r="D17" s="139"/>
      <c r="E17" s="139">
        <v>798032</v>
      </c>
      <c r="F17" s="139">
        <v>1029298</v>
      </c>
      <c r="G17" s="143">
        <v>301482827</v>
      </c>
      <c r="H17" s="144">
        <f t="shared" si="1"/>
        <v>11.545030959354019</v>
      </c>
    </row>
    <row r="18" spans="1:13">
      <c r="A18" s="131">
        <v>2010</v>
      </c>
      <c r="B18" s="139">
        <f>C18/6.25</f>
        <v>317214.71999999997</v>
      </c>
      <c r="C18" s="140">
        <f t="shared" si="2"/>
        <v>1982592</v>
      </c>
      <c r="D18" s="139">
        <v>935638</v>
      </c>
      <c r="E18" s="139">
        <v>545237</v>
      </c>
      <c r="F18" s="139">
        <v>501717</v>
      </c>
      <c r="G18" s="141">
        <v>304279926.41000003</v>
      </c>
      <c r="H18" s="142">
        <f t="shared" ref="H18:H25" si="3">10000*B18/G18</f>
        <v>10.425095199101994</v>
      </c>
    </row>
    <row r="19" spans="1:13">
      <c r="A19" s="131">
        <v>2011</v>
      </c>
      <c r="B19" s="139">
        <f>C19/5.25</f>
        <v>217015.42857142858</v>
      </c>
      <c r="C19" s="140">
        <f t="shared" ref="C19:C22" si="4">SUM(D19:F19)</f>
        <v>1139331</v>
      </c>
      <c r="D19" s="139"/>
      <c r="E19" s="139">
        <v>566067</v>
      </c>
      <c r="F19" s="139">
        <v>573264</v>
      </c>
      <c r="G19" s="143">
        <v>306109661</v>
      </c>
      <c r="H19" s="144">
        <f t="shared" si="3"/>
        <v>7.0894668225263429</v>
      </c>
    </row>
    <row r="20" spans="1:13">
      <c r="A20" s="131">
        <v>2012</v>
      </c>
      <c r="B20" s="139">
        <f>C20/6.25</f>
        <v>201173.92</v>
      </c>
      <c r="C20" s="140">
        <f t="shared" si="4"/>
        <v>1257337</v>
      </c>
      <c r="D20" s="139">
        <v>570981</v>
      </c>
      <c r="E20" s="139">
        <v>374554</v>
      </c>
      <c r="F20" s="139">
        <v>311802</v>
      </c>
      <c r="G20" s="141">
        <v>308827259</v>
      </c>
      <c r="H20" s="142">
        <f t="shared" si="3"/>
        <v>6.5141244542794725</v>
      </c>
    </row>
    <row r="21" spans="1:13">
      <c r="A21" s="131">
        <v>2013</v>
      </c>
      <c r="B21" s="139">
        <f>C21/5.25</f>
        <v>158592.19047619047</v>
      </c>
      <c r="C21" s="140">
        <f t="shared" si="4"/>
        <v>832609</v>
      </c>
      <c r="D21" s="139">
        <v>832609</v>
      </c>
      <c r="E21" s="139"/>
      <c r="F21" s="139"/>
      <c r="G21" s="143">
        <v>311116170</v>
      </c>
      <c r="H21" s="144">
        <f t="shared" si="3"/>
        <v>5.0975232330801212</v>
      </c>
    </row>
    <row r="22" spans="1:13">
      <c r="A22" s="131">
        <v>2014</v>
      </c>
      <c r="B22" s="139">
        <f>C22/6.25</f>
        <v>161378.72</v>
      </c>
      <c r="C22" s="140">
        <f t="shared" si="4"/>
        <v>1008617</v>
      </c>
      <c r="D22" s="139">
        <v>337835</v>
      </c>
      <c r="E22" s="139">
        <v>352999</v>
      </c>
      <c r="F22" s="139">
        <v>317783</v>
      </c>
      <c r="G22" s="141">
        <v>313395422</v>
      </c>
      <c r="H22" s="142">
        <f t="shared" si="3"/>
        <v>5.1493643069234114</v>
      </c>
    </row>
    <row r="23" spans="1:13">
      <c r="A23" s="131">
        <v>2015</v>
      </c>
      <c r="B23" s="139">
        <f>C23/5.25</f>
        <v>182915.04761904763</v>
      </c>
      <c r="C23" s="140">
        <f t="shared" si="2"/>
        <v>960304</v>
      </c>
      <c r="D23" s="139">
        <v>960304</v>
      </c>
      <c r="E23" s="139"/>
      <c r="F23" s="139"/>
      <c r="G23" s="143">
        <v>316167949</v>
      </c>
      <c r="H23" s="144">
        <f t="shared" si="3"/>
        <v>5.7853760381969535</v>
      </c>
    </row>
    <row r="24" spans="1:13">
      <c r="A24" s="145">
        <v>2016</v>
      </c>
      <c r="B24" s="146">
        <f>C24/6.25</f>
        <v>158649.92000000001</v>
      </c>
      <c r="C24" s="140">
        <f t="shared" si="2"/>
        <v>991562</v>
      </c>
      <c r="D24" s="139">
        <v>354289</v>
      </c>
      <c r="E24" s="139">
        <v>284360</v>
      </c>
      <c r="F24" s="139">
        <v>352913</v>
      </c>
      <c r="G24" s="141">
        <v>318868490</v>
      </c>
      <c r="H24" s="142">
        <f t="shared" si="3"/>
        <v>4.9754028690636698</v>
      </c>
    </row>
    <row r="25" spans="1:13">
      <c r="A25" s="131">
        <v>2017</v>
      </c>
      <c r="B25" s="139">
        <f>C25/5.25</f>
        <v>159746.85714285713</v>
      </c>
      <c r="C25" s="140">
        <f t="shared" si="2"/>
        <v>838671</v>
      </c>
      <c r="D25" s="139">
        <v>838671</v>
      </c>
      <c r="E25" s="139"/>
      <c r="F25" s="139"/>
      <c r="G25" s="143">
        <v>320371997</v>
      </c>
      <c r="H25" s="144">
        <f t="shared" si="3"/>
        <v>4.9862927671190036</v>
      </c>
    </row>
    <row r="27" spans="1:13" ht="34.5" customHeight="1">
      <c r="A27" s="154" t="s">
        <v>165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  <row r="29" spans="1:13">
      <c r="A29" s="136" t="s">
        <v>172</v>
      </c>
    </row>
    <row r="30" spans="1:13">
      <c r="A30" s="131" t="s">
        <v>173</v>
      </c>
    </row>
    <row r="31" spans="1:13">
      <c r="A31" s="136" t="s">
        <v>174</v>
      </c>
    </row>
    <row r="32" spans="1:13">
      <c r="A32" s="136" t="s">
        <v>175</v>
      </c>
    </row>
  </sheetData>
  <mergeCells count="1">
    <mergeCell ref="A27:M27"/>
  </mergeCells>
  <pageMargins left="0.75" right="0.75" top="1" bottom="1" header="0" footer="0"/>
  <pageSetup paperSize="9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B54"/>
  <sheetViews>
    <sheetView tabSelected="1" workbookViewId="0">
      <selection activeCell="A4" sqref="A4"/>
    </sheetView>
  </sheetViews>
  <sheetFormatPr baseColWidth="10" defaultRowHeight="14.25"/>
  <cols>
    <col min="1" max="1" width="5.375" customWidth="1"/>
    <col min="2" max="2" width="17.5" customWidth="1"/>
  </cols>
  <sheetData>
    <row r="1" spans="1:2">
      <c r="A1" t="s">
        <v>105</v>
      </c>
    </row>
    <row r="3" spans="1:2">
      <c r="A3" t="s">
        <v>106</v>
      </c>
      <c r="B3" t="s">
        <v>46</v>
      </c>
    </row>
    <row r="4" spans="1:2">
      <c r="A4" t="s">
        <v>107</v>
      </c>
      <c r="B4" t="s">
        <v>47</v>
      </c>
    </row>
    <row r="5" spans="1:2">
      <c r="A5" t="s">
        <v>108</v>
      </c>
      <c r="B5" t="s">
        <v>48</v>
      </c>
    </row>
    <row r="6" spans="1:2">
      <c r="A6" t="s">
        <v>109</v>
      </c>
      <c r="B6" t="s">
        <v>49</v>
      </c>
    </row>
    <row r="7" spans="1:2">
      <c r="A7" t="s">
        <v>110</v>
      </c>
      <c r="B7" t="s">
        <v>50</v>
      </c>
    </row>
    <row r="8" spans="1:2">
      <c r="A8" t="s">
        <v>111</v>
      </c>
      <c r="B8" t="s">
        <v>51</v>
      </c>
    </row>
    <row r="9" spans="1:2">
      <c r="A9" t="s">
        <v>112</v>
      </c>
      <c r="B9" t="s">
        <v>52</v>
      </c>
    </row>
    <row r="10" spans="1:2">
      <c r="A10" t="s">
        <v>113</v>
      </c>
      <c r="B10" t="s">
        <v>53</v>
      </c>
    </row>
    <row r="11" spans="1:2">
      <c r="A11" t="s">
        <v>114</v>
      </c>
      <c r="B11" t="s">
        <v>54</v>
      </c>
    </row>
    <row r="12" spans="1:2">
      <c r="A12" t="s">
        <v>115</v>
      </c>
      <c r="B12" t="s">
        <v>55</v>
      </c>
    </row>
    <row r="13" spans="1:2">
      <c r="A13" t="s">
        <v>116</v>
      </c>
      <c r="B13" t="s">
        <v>56</v>
      </c>
    </row>
    <row r="14" spans="1:2">
      <c r="A14" t="s">
        <v>117</v>
      </c>
      <c r="B14" t="s">
        <v>57</v>
      </c>
    </row>
    <row r="15" spans="1:2">
      <c r="A15" t="s">
        <v>118</v>
      </c>
      <c r="B15" t="s">
        <v>58</v>
      </c>
    </row>
    <row r="16" spans="1:2">
      <c r="A16" t="s">
        <v>119</v>
      </c>
      <c r="B16" t="s">
        <v>59</v>
      </c>
    </row>
    <row r="17" spans="1:2">
      <c r="A17" t="s">
        <v>120</v>
      </c>
      <c r="B17" t="s">
        <v>60</v>
      </c>
    </row>
    <row r="18" spans="1:2">
      <c r="A18" t="s">
        <v>121</v>
      </c>
      <c r="B18" t="s">
        <v>61</v>
      </c>
    </row>
    <row r="19" spans="1:2">
      <c r="A19" t="s">
        <v>122</v>
      </c>
      <c r="B19" t="s">
        <v>62</v>
      </c>
    </row>
    <row r="20" spans="1:2">
      <c r="A20" t="s">
        <v>123</v>
      </c>
      <c r="B20" t="s">
        <v>63</v>
      </c>
    </row>
    <row r="21" spans="1:2">
      <c r="A21" t="s">
        <v>124</v>
      </c>
      <c r="B21" t="s">
        <v>64</v>
      </c>
    </row>
    <row r="22" spans="1:2">
      <c r="A22" t="s">
        <v>125</v>
      </c>
      <c r="B22" t="s">
        <v>65</v>
      </c>
    </row>
    <row r="23" spans="1:2">
      <c r="A23" t="s">
        <v>126</v>
      </c>
      <c r="B23" t="s">
        <v>66</v>
      </c>
    </row>
    <row r="24" spans="1:2">
      <c r="A24" t="s">
        <v>127</v>
      </c>
      <c r="B24" t="s">
        <v>67</v>
      </c>
    </row>
    <row r="25" spans="1:2">
      <c r="A25" t="s">
        <v>128</v>
      </c>
      <c r="B25" t="s">
        <v>68</v>
      </c>
    </row>
    <row r="26" spans="1:2">
      <c r="A26" t="s">
        <v>129</v>
      </c>
      <c r="B26" t="s">
        <v>69</v>
      </c>
    </row>
    <row r="27" spans="1:2">
      <c r="A27" t="s">
        <v>130</v>
      </c>
      <c r="B27" t="s">
        <v>70</v>
      </c>
    </row>
    <row r="28" spans="1:2">
      <c r="A28" t="s">
        <v>131</v>
      </c>
      <c r="B28" t="s">
        <v>71</v>
      </c>
    </row>
    <row r="29" spans="1:2">
      <c r="A29" t="s">
        <v>132</v>
      </c>
      <c r="B29" t="s">
        <v>72</v>
      </c>
    </row>
    <row r="30" spans="1:2">
      <c r="A30" t="s">
        <v>133</v>
      </c>
      <c r="B30" t="s">
        <v>73</v>
      </c>
    </row>
    <row r="31" spans="1:2">
      <c r="A31" t="s">
        <v>134</v>
      </c>
      <c r="B31" t="s">
        <v>74</v>
      </c>
    </row>
    <row r="32" spans="1:2">
      <c r="A32" t="s">
        <v>135</v>
      </c>
      <c r="B32" t="s">
        <v>75</v>
      </c>
    </row>
    <row r="33" spans="1:2">
      <c r="A33" t="s">
        <v>136</v>
      </c>
      <c r="B33" t="s">
        <v>76</v>
      </c>
    </row>
    <row r="34" spans="1:2">
      <c r="A34" t="s">
        <v>137</v>
      </c>
      <c r="B34" t="s">
        <v>77</v>
      </c>
    </row>
    <row r="35" spans="1:2">
      <c r="A35" t="s">
        <v>138</v>
      </c>
      <c r="B35" t="s">
        <v>78</v>
      </c>
    </row>
    <row r="36" spans="1:2">
      <c r="A36" t="s">
        <v>139</v>
      </c>
      <c r="B36" t="s">
        <v>79</v>
      </c>
    </row>
    <row r="37" spans="1:2">
      <c r="A37" t="s">
        <v>140</v>
      </c>
      <c r="B37" t="s">
        <v>80</v>
      </c>
    </row>
    <row r="38" spans="1:2">
      <c r="A38" t="s">
        <v>141</v>
      </c>
      <c r="B38" t="s">
        <v>81</v>
      </c>
    </row>
    <row r="39" spans="1:2">
      <c r="A39" t="s">
        <v>142</v>
      </c>
      <c r="B39" t="s">
        <v>82</v>
      </c>
    </row>
    <row r="40" spans="1:2">
      <c r="A40" t="s">
        <v>143</v>
      </c>
      <c r="B40" t="s">
        <v>83</v>
      </c>
    </row>
    <row r="41" spans="1:2">
      <c r="A41" t="s">
        <v>144</v>
      </c>
      <c r="B41" t="s">
        <v>84</v>
      </c>
    </row>
    <row r="42" spans="1:2">
      <c r="A42" t="s">
        <v>145</v>
      </c>
      <c r="B42" t="s">
        <v>85</v>
      </c>
    </row>
    <row r="43" spans="1:2">
      <c r="A43" t="s">
        <v>146</v>
      </c>
      <c r="B43" t="s">
        <v>86</v>
      </c>
    </row>
    <row r="44" spans="1:2">
      <c r="A44" t="s">
        <v>147</v>
      </c>
      <c r="B44" t="s">
        <v>87</v>
      </c>
    </row>
    <row r="45" spans="1:2">
      <c r="A45" t="s">
        <v>148</v>
      </c>
      <c r="B45" t="s">
        <v>88</v>
      </c>
    </row>
    <row r="46" spans="1:2">
      <c r="A46" t="s">
        <v>149</v>
      </c>
      <c r="B46" t="s">
        <v>89</v>
      </c>
    </row>
    <row r="47" spans="1:2">
      <c r="A47" t="s">
        <v>150</v>
      </c>
      <c r="B47" t="s">
        <v>90</v>
      </c>
    </row>
    <row r="48" spans="1:2">
      <c r="A48" t="s">
        <v>151</v>
      </c>
      <c r="B48" t="s">
        <v>91</v>
      </c>
    </row>
    <row r="49" spans="1:2">
      <c r="A49" t="s">
        <v>152</v>
      </c>
      <c r="B49" t="s">
        <v>92</v>
      </c>
    </row>
    <row r="50" spans="1:2">
      <c r="A50" t="s">
        <v>153</v>
      </c>
      <c r="B50" t="s">
        <v>93</v>
      </c>
    </row>
    <row r="51" spans="1:2">
      <c r="A51" t="s">
        <v>154</v>
      </c>
      <c r="B51" t="s">
        <v>94</v>
      </c>
    </row>
    <row r="52" spans="1:2">
      <c r="A52" t="s">
        <v>155</v>
      </c>
      <c r="B52" t="s">
        <v>95</v>
      </c>
    </row>
    <row r="53" spans="1:2">
      <c r="A53" t="s">
        <v>156</v>
      </c>
      <c r="B53" t="s">
        <v>96</v>
      </c>
    </row>
    <row r="54" spans="1:2">
      <c r="A54" t="s">
        <v>157</v>
      </c>
      <c r="B54" t="s">
        <v>97</v>
      </c>
    </row>
  </sheetData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Presentación</vt:lpstr>
      <vt:lpstr>Migrantes en EU</vt:lpstr>
      <vt:lpstr>Por estados</vt:lpstr>
      <vt:lpstr>Resumen</vt:lpstr>
      <vt:lpstr>Mexicanos en EU</vt:lpstr>
      <vt:lpstr>Flujo</vt:lpstr>
      <vt:lpstr>FIPS code</vt:lpstr>
      <vt:lpstr>'Migrantes en EU'!Área_de_impresión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Migración a Estados Unidos</dc:title>
  <dc:subject>Información de migración internacional</dc:subject>
  <dc:creator>Mario Hernández Morales</dc:creator>
  <cp:keywords>migrantes,bureau,census</cp:keywords>
  <cp:lastModifiedBy>Mario Hernández Morales</cp:lastModifiedBy>
  <cp:revision>53</cp:revision>
  <cp:lastPrinted>2010-09-20T21:17:19Z</cp:lastPrinted>
  <dcterms:created xsi:type="dcterms:W3CDTF">2008-03-13T15:37:51Z</dcterms:created>
  <dcterms:modified xsi:type="dcterms:W3CDTF">2017-11-21T22:43:21Z</dcterms:modified>
  <cp:category>Información estadística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Instituto de Planeación del Estado de Guanajuato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Coordinación de Investigación Aplicada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Migración Internacional</vt:lpwstr>
  </property>
  <property fmtid="{D5CDD505-2E9C-101B-9397-08002B2CF9AE}" pid="11" name="contentStatus">
    <vt:lpwstr>final</vt:lpwstr>
  </property>
</Properties>
</file>